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6.xml" ContentType="application/vnd.openxmlformats-officedocument.spreadsheetml.comment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http://intranet/DIAFE/DIJ/DeyaniraOspina/Acuerdo Gestión 2021/"/>
    </mc:Choice>
  </mc:AlternateContent>
  <bookViews>
    <workbookView xWindow="0" yWindow="0" windowWidth="21600" windowHeight="9600" tabRatio="712" firstSheet="1" activeTab="2"/>
  </bookViews>
  <sheets>
    <sheet name="Concertacion " sheetId="1" state="hidden" r:id="rId1"/>
    <sheet name="instructivo de diligenciamiento" sheetId="22" r:id="rId2"/>
    <sheet name="ANEXO 1" sheetId="12" r:id="rId3"/>
    <sheet name="Seguimiento 2" sheetId="5" state="hidden" r:id="rId4"/>
    <sheet name="Seguimiento 3" sheetId="6" state="hidden" r:id="rId5"/>
    <sheet name="Seguimiento 4" sheetId="7" state="hidden" r:id="rId6"/>
    <sheet name="Final" sheetId="9" state="hidden" r:id="rId7"/>
    <sheet name="Componente de Gestion Adicional" sheetId="14" state="hidden" r:id="rId8"/>
    <sheet name="Instructivo" sheetId="3" state="hidden" r:id="rId9"/>
  </sheets>
  <definedNames>
    <definedName name="_xlnm.Print_Area" localSheetId="2">'ANEXO 1'!$A$1:$R$31</definedName>
    <definedName name="_xlnm.Print_Area" localSheetId="7">'Componente de Gestion Adicional'!$A$1:$O$20</definedName>
    <definedName name="_xlnm.Print_Area" localSheetId="1">'instructivo de diligenciamiento'!$A$1:$J$41</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O10" i="12" l="1"/>
  <c r="P10" i="12" s="1"/>
  <c r="O14" i="12"/>
  <c r="P14" i="12" s="1"/>
  <c r="O17" i="12"/>
  <c r="P17" i="12" s="1"/>
  <c r="O20" i="12"/>
  <c r="P20" i="12" s="1"/>
  <c r="H24" i="12"/>
  <c r="I16" i="9"/>
  <c r="H13" i="9"/>
  <c r="K13" i="9"/>
  <c r="L13" i="9"/>
  <c r="K10" i="9"/>
  <c r="K16" i="9"/>
  <c r="H10" i="9"/>
  <c r="L10" i="9"/>
  <c r="H7" i="9"/>
  <c r="L7" i="9"/>
  <c r="M13" i="9"/>
  <c r="M7" i="9"/>
  <c r="M10" i="9"/>
  <c r="M16" i="9"/>
  <c r="J16" i="9"/>
  <c r="B16" i="9"/>
  <c r="H27" i="5"/>
  <c r="M24" i="7"/>
  <c r="M21" i="7"/>
  <c r="M18" i="7"/>
  <c r="M27" i="7"/>
  <c r="K24" i="7"/>
  <c r="K21" i="7"/>
  <c r="M24" i="6"/>
  <c r="J24" i="6"/>
  <c r="J24" i="7"/>
  <c r="J21" i="6"/>
  <c r="J21" i="7"/>
  <c r="J18" i="6"/>
  <c r="J18" i="7"/>
  <c r="M18" i="6"/>
  <c r="I18" i="5"/>
  <c r="I18" i="6"/>
  <c r="H18" i="6"/>
  <c r="M24" i="5"/>
  <c r="M21" i="5"/>
  <c r="M18" i="5"/>
  <c r="I24" i="5"/>
  <c r="I24" i="7"/>
  <c r="H24" i="7"/>
  <c r="I21" i="5"/>
  <c r="I21" i="7"/>
  <c r="K27" i="7"/>
  <c r="H21" i="6"/>
  <c r="B27" i="7"/>
  <c r="H21" i="7"/>
  <c r="L21" i="7"/>
  <c r="L27" i="7" s="1"/>
  <c r="H18" i="7"/>
  <c r="D7" i="7"/>
  <c r="D6" i="7"/>
  <c r="D5" i="7"/>
  <c r="D4" i="7"/>
  <c r="B27" i="6"/>
  <c r="H24" i="6"/>
  <c r="I24" i="6"/>
  <c r="L24" i="6"/>
  <c r="D7" i="6"/>
  <c r="D6" i="6"/>
  <c r="D5" i="6"/>
  <c r="D4" i="6"/>
  <c r="B27" i="5"/>
  <c r="L24" i="5"/>
  <c r="L21" i="5"/>
  <c r="D7" i="5"/>
  <c r="D6" i="5"/>
  <c r="D5" i="5"/>
  <c r="D4" i="5"/>
  <c r="B26" i="1"/>
  <c r="I18" i="7"/>
  <c r="I27" i="7"/>
  <c r="M27" i="5"/>
  <c r="J27" i="6"/>
  <c r="H16" i="9"/>
  <c r="H27" i="7"/>
  <c r="I27" i="5"/>
  <c r="L24" i="7"/>
  <c r="L18" i="7"/>
  <c r="J27" i="7"/>
  <c r="L16" i="9"/>
  <c r="I21" i="6"/>
  <c r="I27" i="6"/>
  <c r="L18" i="6"/>
  <c r="H27" i="6"/>
  <c r="L21" i="6"/>
  <c r="M21" i="6" s="1"/>
  <c r="M27" i="6" s="1"/>
  <c r="L18" i="5"/>
  <c r="L27" i="5"/>
  <c r="P24" i="12" l="1"/>
  <c r="P26" i="12" s="1"/>
  <c r="L27" i="6"/>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7"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8"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8"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8"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8" authorId="0" shapeId="0">
      <text>
        <r>
          <rPr>
            <sz val="12"/>
            <color indexed="81"/>
            <rFont val="Tahoma"/>
            <family val="2"/>
          </rPr>
          <t>Lapso de ejecución del compromiso concertado en el cual deberán adelantarse las acciones necesarias para su cumplimiento.</t>
        </r>
      </text>
    </comment>
    <comment ref="G8"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8"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8" authorId="2" shapeId="0">
      <text>
        <r>
          <rPr>
            <sz val="12"/>
            <color indexed="81"/>
            <rFont val="Tahoma"/>
            <family val="2"/>
          </rPr>
          <t>Resultado final alcanzado, que se obtiene de la sumatoria entre el cumplimiento del primer y segundo semestre de acuerdo con lo concertado.</t>
        </r>
      </text>
    </comment>
    <comment ref="P8" authorId="0" shapeId="0">
      <text>
        <r>
          <rPr>
            <sz val="12"/>
            <color indexed="81"/>
            <rFont val="Tahoma"/>
            <family val="2"/>
          </rPr>
          <t>Porcentaje de cumplimiento de los compromisos gerenciales del año de acuerdo con el peso ponderado que se asignó al compromiso institucional.</t>
        </r>
      </text>
    </comment>
    <comment ref="Q8" authorId="0" shapeId="0">
      <text>
        <r>
          <rPr>
            <sz val="12"/>
            <color indexed="81"/>
            <rFont val="Tahoma"/>
            <family val="2"/>
          </rPr>
          <t xml:space="preserve">Soportes que acompañan la ejecución de los compromisos gerenciales y que pueden encontrarse de forma física y/o virtual. </t>
        </r>
      </text>
    </comment>
    <comment ref="J9" authorId="3" shapeId="0">
      <text>
        <r>
          <rPr>
            <sz val="12"/>
            <color indexed="81"/>
            <rFont val="Tahoma"/>
            <family val="2"/>
          </rPr>
          <t>Porcentaje programado de cumplimiento de cada compromiso gerencial para este periodo.</t>
        </r>
      </text>
    </comment>
    <comment ref="K9"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9" authorId="1" shapeId="0">
      <text>
        <r>
          <rPr>
            <sz val="12"/>
            <color indexed="81"/>
            <rFont val="Tahoma"/>
            <family val="2"/>
          </rPr>
          <t>Se registran los aspectos de mejora para el cumplimiento de los compromisos concertados que se encuentren retrasados conforme a lo programado</t>
        </r>
      </text>
    </comment>
    <comment ref="M9" authorId="3" shapeId="0">
      <text>
        <r>
          <rPr>
            <sz val="12"/>
            <color indexed="81"/>
            <rFont val="Tahoma"/>
            <family val="2"/>
          </rPr>
          <t>Porcentaje programado de cumplimiento de cada compromiso gerencial durante este periodo.</t>
        </r>
      </text>
    </comment>
    <comment ref="N9"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9" authorId="0" shapeId="0">
      <text>
        <r>
          <rPr>
            <sz val="12"/>
            <color indexed="81"/>
            <rFont val="Tahoma"/>
            <family val="2"/>
          </rPr>
          <t>Breve descripción del producto o actividad indicada como evidencia.</t>
        </r>
      </text>
    </comment>
    <comment ref="R9"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sharedStrings.xml><?xml version="1.0" encoding="utf-8"?>
<sst xmlns="http://schemas.openxmlformats.org/spreadsheetml/2006/main" count="489" uniqueCount="221">
  <si>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</si>
  <si>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</si>
  <si>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</si>
  <si>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</si>
  <si>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</si>
  <si>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</si>
  <si>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</si>
  <si>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</si>
  <si>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</si>
  <si>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</si>
  <si>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</si>
  <si>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</si>
  <si>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</si>
  <si>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</si>
  <si>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</si>
  <si>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</si>
  <si>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</si>
  <si>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</si>
  <si>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</si>
  <si>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</si>
  <si>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</si>
  <si>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</si>
  <si>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</si>
  <si>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</si>
  <si>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</si>
  <si>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</si>
  <si>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</si>
  <si>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</si>
  <si>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</si>
  <si>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</si>
  <si>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</si>
  <si>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</si>
  <si>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</si>
  <si>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</si>
  <si>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</si>
  <si>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</si>
  <si>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</si>
  <si>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</si>
  <si>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</si>
  <si>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</si>
  <si>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</si>
  <si>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</si>
  <si>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</si>
  <si>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</si>
  <si>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</si>
  <si>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</si>
  <si>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</si>
  <si>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</si>
  <si>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</si>
  <si>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</si>
  <si>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</si>
  <si>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1</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</si>
  <si>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</si>
  <si>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</si>
  <si>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</si>
  <si>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</si>
  <si>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Indicador</t>
  </si>
  <si>
    <t>Es la representación cuantitativa en número o porcentaje que debe ser verificable objetivamente y mediante el cual se determina el cumplimiento de los compromisos gerenciales.</t>
  </si>
  <si>
    <t>Fecha inicio – fin</t>
  </si>
  <si>
    <t>Corresponde al lapso de ejecución del compromiso concertado en el cual deberán adelantarse las acciones necesarias para el cumplimiento del mismo.</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</si>
  <si>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</si>
  <si>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</si>
  <si>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</si>
  <si>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</si>
  <si>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</si>
  <si>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</si>
  <si>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</si>
  <si>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</si>
  <si>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</si>
  <si>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</si>
  <si>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</si>
  <si>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</si>
  <si>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</si>
  <si>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</si>
  <si>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</si>
  <si>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</si>
  <si>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</si>
  <si>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</si>
  <si>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</si>
  <si>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</si>
  <si>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</si>
  <si>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</si>
  <si>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</si>
  <si>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</si>
  <si>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</si>
  <si>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</si>
  <si>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</si>
  <si>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</si>
  <si>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</si>
  <si>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</si>
  <si>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</si>
  <si>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</si>
  <si>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</si>
  <si>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</si>
  <si>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</si>
  <si>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</si>
  <si>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</si>
  <si>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</si>
  <si>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</si>
  <si>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</si>
  <si>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</si>
  <si>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</si>
  <si>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</si>
  <si>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</si>
  <si>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</si>
  <si>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</si>
  <si>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</si>
  <si>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</si>
  <si>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</si>
  <si>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</si>
  <si>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</si>
  <si>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</si>
  <si>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</si>
  <si>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</si>
  <si>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</si>
  <si>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</si>
  <si>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</si>
  <si>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</si>
  <si>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</si>
  <si>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</si>
  <si>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</si>
  <si>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</si>
  <si>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</si>
  <si>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</si>
  <si>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</si>
  <si>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</si>
  <si>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</si>
  <si>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</si>
  <si>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</si>
  <si>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</si>
  <si>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</si>
  <si>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</si>
  <si>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</si>
  <si>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</si>
  <si>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</si>
  <si>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</si>
  <si>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</si>
  <si>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</si>
  <si>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</si>
  <si>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</si>
  <si>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</si>
  <si>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</si>
  <si>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</si>
  <si>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</si>
  <si>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</si>
  <si>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</si>
  <si>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</si>
  <si>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</si>
  <si>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</si>
  <si>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</si>
  <si>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</si>
  <si>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</si>
  <si>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</si>
  <si>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</si>
  <si>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</si>
  <si>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</si>
  <si>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</si>
  <si>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</si>
  <si>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</si>
  <si>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</si>
  <si>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</si>
  <si>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</si>
  <si>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</si>
  <si>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</si>
  <si>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</si>
  <si>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</si>
  <si>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</si>
  <si>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</si>
  <si>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</si>
  <si>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</si>
  <si>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</si>
  <si>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</si>
  <si>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</si>
  <si>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</si>
  <si>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</si>
  <si>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Instructivo de diligenciamiento</t>
  </si>
  <si>
    <t xml:space="preserve">Firma del Superior Jerárquico </t>
  </si>
  <si>
    <t>Disminuir los tiempos relacionados con entrega de recursos y/o devoluciones a afectados</t>
  </si>
  <si>
    <t>Disminuir los tiempos de gestión de los procesos de intervención</t>
  </si>
  <si>
    <t xml:space="preserve">Número de sujetos intervenidos en los que haya avance de etapas definidas 
(Decisión solicitudes desintervención/
Aprobación inventario valorado de bienes/ Aprobación proyecto C y G/
Adjudicación/
Rendición Final de Cuentas) </t>
  </si>
  <si>
    <t>Seguimiento impulso procesos con ponentes</t>
  </si>
  <si>
    <t>Revisión y firma de borradores proyectados</t>
  </si>
  <si>
    <t xml:space="preserve">Número de solicitudes de entrega de recursos atendidas respecto de número de solicitudes recibidas </t>
  </si>
  <si>
    <t>Seguimiento solicitudes proyectadas por ponentes</t>
  </si>
  <si>
    <t>Implementar medidas para la protección de activos de los procesos</t>
  </si>
  <si>
    <t xml:space="preserve">Dilgencias de aprehensión de libros y embargo y secuestro de bienes adelantadas </t>
  </si>
  <si>
    <t xml:space="preserve">Elaboración y seguimiento de cronograma de diligencias </t>
  </si>
  <si>
    <t xml:space="preserve">Entrega instrucciones y requerimientos a ponentes relacionados </t>
  </si>
  <si>
    <t>Entrega instrucciones y requerimientos a ponentes relacionados con solicitudes de entrega de recursos</t>
  </si>
  <si>
    <t>Número de actividadas ejecutadas del proyecto estratégico a cargo.</t>
  </si>
  <si>
    <t>Realizar gestiones tendientes a cumplir las actividades de los proyectos estratégicos de la Delegatura, asignados</t>
  </si>
  <si>
    <t>Revisión de documentos normativos relacionados con el proyecto estratégico</t>
  </si>
  <si>
    <t>Verificacion vigencia y conveniencia de normas actuales</t>
  </si>
  <si>
    <t>Elaboracion proyecto normativo</t>
  </si>
  <si>
    <t>Socialización proyecto normativo con funcionarios</t>
  </si>
  <si>
    <t>12/01/2021-
31/12/2021</t>
  </si>
  <si>
    <t xml:space="preserve">Concertacion para el desempeño sobresaliente (5% adicional. Describir los compromisos gerenciales adicionales) 
Disminuir el numero de hallazgos en la auditoria al proceso a realizarse en 2021, respecto de la auditoria realziada en 2019. </t>
  </si>
  <si>
    <t>Lograr un marco normativo adecuado que
facilite el cumplimiento de la Misión</t>
  </si>
  <si>
    <t xml:space="preserve">Lograr niveles superiores de servicio,
acompañamiento y atención al usuario (excelencia
operacional)
</t>
  </si>
  <si>
    <t>Celebración de audiencias pendientes en procesos anteriores a 2021</t>
  </si>
  <si>
    <t>Entrega instrucciones y requerimientos a ponentes relacionados con avance</t>
  </si>
  <si>
    <t>SUPERINTENDENCIA DE SOCIEDADES</t>
  </si>
  <si>
    <t>Código: GTH-F-025</t>
  </si>
  <si>
    <t>SISTEMA DE GESTION INTEGRADO</t>
  </si>
  <si>
    <t>Fecha: 09 de Febrero de 2017</t>
  </si>
  <si>
    <t>PROCESO: GESTION DE TALENTO HUMANO</t>
  </si>
  <si>
    <t>Versión 002</t>
  </si>
  <si>
    <t>FORMATO: ACUERDOS DE GESTIÓN</t>
  </si>
  <si>
    <t>Pagina 1 de 6</t>
  </si>
  <si>
    <t xml:space="preserve">Se hizo seguimiento constante a impulso procesos.
Se impartieron instrucciones avance.
Se han firmado 957 borradores proyectados.
 Se realizaron audiencias de procesos anteriores a 2020. Pendiente audeincias procesos anteriores 2021. 
</t>
  </si>
  <si>
    <t>Se hizo seguimiento con Delegatura de solicitudes
Se tramitaron 119 memoriales de entrega de recursos
debe avanzarse en solicitudes pednientes.
Diligenciamiento solicitudes por parte de ponentes para control</t>
  </si>
  <si>
    <t>Se elaboró cronograma
Se impartieron instrucciones a ponentes
Se firmaron 21 borradores que fijaron fecha de diligencias.</t>
  </si>
  <si>
    <t>Sharepoint Dirección
http://intranet/DIAFE/DIJ/DeyaniraOspina/Forms/AllItems.aspx</t>
  </si>
  <si>
    <t>Sharepoint Dirección
http://intranet/DIAFE/DIJ/DeyaniraOspina/Forms/AllItems.aspx
http://intranet/DIAFE/DIJ/Seguimiento%20Procesos/Forms/AllItems.aspx</t>
  </si>
  <si>
    <t>SharePoint Dirección 
http://intranet/DIAFE/DIJ/Seguimiento%20Procesos/Forms/AllItems.aspx</t>
  </si>
  <si>
    <t>Se revisaron los documentos para el proyecto
Se verificó la vigencia de las normas
Se participó en la elaboración del proyecto normativo
Se socializó con los ponentes</t>
  </si>
  <si>
    <t>Cuadro de seguimiento de procesos
Cuadro de formato  seguimiento de Dirección
Cuadro calendario audiencias
Correo electrónico Directora</t>
  </si>
  <si>
    <t>Cuadro de formato  seguimiento de Dirección
Correo electrónico Directora</t>
  </si>
  <si>
    <t>Cuadro Cronograma diligencias de secuestro
Correo electrónico Directora</t>
  </si>
  <si>
    <t>Carpeta One Drive. Delegatura Intervención. Subcarpeta Proyecto estratégico</t>
  </si>
  <si>
    <t>Documento excel con normas y analisis vigencia
Documento propuesta circular 
Correo electrónico 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</si>
</sst>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b/>
      <sz val="12"/>
      <color rgb="FF000000"/>
      <name val="Arial"/>
      <family val="2"/>
    </font>
    <font>
      <b/>
      <sz val="22"/>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8"/>
      <color theme="1"/>
      <name val="Arial"/>
      <family val="2"/>
    </font>
  </fonts>
  <fills count="15">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bgColor rgb="FF000000"/>
      </patternFill>
    </fill>
    <fill>
      <patternFill patternType="solid">
        <fgColor rgb="FF3772FF"/>
        <bgColor indexed="64"/>
      </patternFill>
    </fill>
    <fill>
      <patternFill patternType="solid">
        <fgColor rgb="FF3067CC"/>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s>
  <cellStyleXfs count="11">
    <xf numFmtId="0" fontId="0" fillId="0" borderId="0"/>
    <xf numFmtId="9" fontId="1" fillId="0" borderId="0" applyFont="0" applyFill="0" applyBorder="0" applyAlignment="0" applyProtection="0"/>
    <xf numFmtId="0" fontId="18"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328">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4" fillId="0" borderId="6" xfId="0" applyFont="1" applyBorder="1" applyAlignment="1">
      <alignment vertical="center" wrapText="1"/>
    </xf>
    <xf numFmtId="0" fontId="14"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7" fillId="6" borderId="11" xfId="0" applyFont="1" applyFill="1" applyBorder="1" applyAlignment="1">
      <alignment horizontal="center" vertical="center"/>
    </xf>
    <xf numFmtId="0" fontId="17" fillId="6" borderId="16" xfId="0" applyFont="1" applyFill="1" applyBorder="1" applyAlignment="1">
      <alignment horizontal="center" vertical="center"/>
    </xf>
    <xf numFmtId="0" fontId="24" fillId="0" borderId="0" xfId="0" applyFont="1" applyAlignment="1" applyProtection="1">
      <alignment wrapText="1"/>
      <protection locked="0"/>
    </xf>
    <xf numFmtId="0" fontId="24" fillId="0" borderId="0" xfId="0" applyFont="1" applyProtection="1">
      <protection locked="0"/>
    </xf>
    <xf numFmtId="0" fontId="23" fillId="0" borderId="0" xfId="0" applyFont="1" applyProtection="1">
      <protection locked="0"/>
    </xf>
    <xf numFmtId="0" fontId="15" fillId="6" borderId="27"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4" fillId="0" borderId="21" xfId="0" applyFont="1" applyBorder="1" applyAlignment="1">
      <alignment vertical="center" wrapText="1"/>
    </xf>
    <xf numFmtId="0" fontId="26" fillId="0" borderId="39" xfId="0" applyFont="1" applyBorder="1" applyProtection="1">
      <protection locked="0"/>
    </xf>
    <xf numFmtId="0" fontId="22" fillId="9" borderId="0" xfId="0" applyFont="1" applyFill="1" applyBorder="1" applyAlignment="1" applyProtection="1">
      <alignment horizontal="center" vertical="center" wrapText="1"/>
      <protection locked="0"/>
    </xf>
    <xf numFmtId="0" fontId="22" fillId="9" borderId="0" xfId="0" applyFont="1" applyFill="1" applyBorder="1" applyAlignment="1" applyProtection="1">
      <alignment vertical="center" wrapText="1"/>
      <protection locked="0"/>
    </xf>
    <xf numFmtId="0" fontId="22" fillId="9" borderId="0" xfId="0" applyFont="1" applyFill="1" applyBorder="1" applyAlignment="1" applyProtection="1">
      <alignment vertical="center"/>
      <protection locked="0"/>
    </xf>
    <xf numFmtId="9" fontId="25" fillId="10" borderId="1" xfId="0" applyNumberFormat="1" applyFont="1" applyFill="1" applyBorder="1" applyAlignment="1" applyProtection="1">
      <alignment horizontal="center" vertical="center" wrapText="1"/>
      <protection locked="0"/>
    </xf>
    <xf numFmtId="9" fontId="25" fillId="9" borderId="4" xfId="1"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protection locked="0"/>
    </xf>
    <xf numFmtId="9" fontId="25" fillId="4" borderId="18" xfId="0" applyNumberFormat="1" applyFont="1" applyFill="1" applyBorder="1" applyAlignment="1" applyProtection="1">
      <alignment vertical="center"/>
      <protection locked="0"/>
    </xf>
    <xf numFmtId="1" fontId="25" fillId="4" borderId="37" xfId="0" applyNumberFormat="1" applyFont="1" applyFill="1" applyBorder="1" applyAlignment="1" applyProtection="1">
      <alignment horizontal="center" vertical="center"/>
    </xf>
    <xf numFmtId="9" fontId="25" fillId="4" borderId="37" xfId="0" applyNumberFormat="1" applyFont="1" applyFill="1" applyBorder="1" applyAlignment="1" applyProtection="1">
      <alignment horizontal="center" vertical="center"/>
    </xf>
    <xf numFmtId="9" fontId="25" fillId="4" borderId="37" xfId="1" applyFont="1" applyFill="1" applyBorder="1" applyAlignment="1" applyProtection="1">
      <alignment horizontal="center" vertical="center"/>
    </xf>
    <xf numFmtId="0" fontId="22" fillId="9" borderId="47" xfId="0" applyFont="1" applyFill="1" applyBorder="1" applyAlignment="1" applyProtection="1">
      <alignment vertical="center"/>
      <protection locked="0"/>
    </xf>
    <xf numFmtId="0" fontId="22" fillId="9" borderId="47" xfId="0" applyFont="1" applyFill="1" applyBorder="1" applyAlignment="1" applyProtection="1">
      <alignment horizontal="center" vertical="center" wrapText="1"/>
      <protection locked="0"/>
    </xf>
    <xf numFmtId="0" fontId="14" fillId="9" borderId="0" xfId="0" applyFont="1" applyFill="1" applyBorder="1" applyProtection="1">
      <protection locked="0"/>
    </xf>
    <xf numFmtId="0" fontId="14" fillId="9" borderId="39" xfId="0" applyFont="1" applyFill="1" applyBorder="1" applyProtection="1">
      <protection locked="0"/>
    </xf>
    <xf numFmtId="0" fontId="26" fillId="0" borderId="41" xfId="0" applyFont="1" applyBorder="1" applyProtection="1">
      <protection locked="0"/>
    </xf>
    <xf numFmtId="0" fontId="29" fillId="0" borderId="0" xfId="0" applyFont="1"/>
    <xf numFmtId="0" fontId="29" fillId="9" borderId="0" xfId="0" applyFont="1" applyFill="1"/>
    <xf numFmtId="0" fontId="28" fillId="11" borderId="0" xfId="0" applyFont="1" applyFill="1"/>
    <xf numFmtId="0" fontId="29" fillId="9" borderId="0" xfId="0" applyFont="1" applyFill="1" applyAlignment="1"/>
    <xf numFmtId="0" fontId="36" fillId="9" borderId="0" xfId="0" applyFont="1" applyFill="1"/>
    <xf numFmtId="0" fontId="36" fillId="9" borderId="0" xfId="0" applyFont="1" applyFill="1" applyAlignment="1">
      <alignment horizontal="center"/>
    </xf>
    <xf numFmtId="0" fontId="11" fillId="9" borderId="37" xfId="0" applyFont="1" applyFill="1" applyBorder="1" applyAlignment="1">
      <alignment horizontal="center" vertical="center"/>
    </xf>
    <xf numFmtId="0" fontId="38" fillId="9" borderId="37" xfId="0" applyFont="1" applyFill="1" applyBorder="1" applyAlignment="1">
      <alignment horizontal="center" vertical="center"/>
    </xf>
    <xf numFmtId="0" fontId="38" fillId="9" borderId="37" xfId="0" applyFont="1" applyFill="1" applyBorder="1" applyAlignment="1">
      <alignment horizontal="center" vertical="center" wrapText="1"/>
    </xf>
    <xf numFmtId="0" fontId="37" fillId="11" borderId="0" xfId="0" applyFont="1" applyFill="1"/>
    <xf numFmtId="0" fontId="16" fillId="9" borderId="0" xfId="0" applyFont="1" applyFill="1" applyBorder="1" applyAlignment="1" applyProtection="1">
      <alignment vertical="center"/>
      <protection locked="0"/>
    </xf>
    <xf numFmtId="0" fontId="31" fillId="0" borderId="0" xfId="0" applyFont="1" applyProtection="1">
      <protection locked="0"/>
    </xf>
    <xf numFmtId="0" fontId="14" fillId="0" borderId="0" xfId="0" applyFont="1" applyProtection="1">
      <protection locked="0"/>
    </xf>
    <xf numFmtId="2" fontId="14" fillId="0" borderId="0" xfId="0" applyNumberFormat="1" applyFont="1" applyProtection="1">
      <protection locked="0"/>
    </xf>
    <xf numFmtId="0" fontId="39" fillId="8" borderId="37" xfId="0" applyFont="1" applyFill="1" applyBorder="1" applyAlignment="1" applyProtection="1">
      <alignment horizontal="center" vertical="center"/>
    </xf>
    <xf numFmtId="0" fontId="22" fillId="9" borderId="47" xfId="0" applyFont="1" applyFill="1" applyBorder="1" applyAlignment="1" applyProtection="1">
      <alignment horizontal="center" vertical="center"/>
      <protection locked="0"/>
    </xf>
    <xf numFmtId="0" fontId="10" fillId="9" borderId="0" xfId="0" applyFont="1" applyFill="1" applyBorder="1" applyAlignment="1" applyProtection="1">
      <alignment horizontal="center" vertical="center"/>
      <protection locked="0"/>
    </xf>
    <xf numFmtId="2" fontId="14" fillId="9" borderId="0" xfId="0" applyNumberFormat="1" applyFont="1" applyFill="1" applyBorder="1" applyProtection="1">
      <protection locked="0"/>
    </xf>
    <xf numFmtId="0" fontId="14" fillId="9" borderId="48" xfId="0" applyFont="1" applyFill="1" applyBorder="1" applyProtection="1">
      <protection locked="0"/>
    </xf>
    <xf numFmtId="0" fontId="14" fillId="0" borderId="30" xfId="0" applyFont="1" applyBorder="1" applyAlignment="1" applyProtection="1">
      <protection locked="0"/>
    </xf>
    <xf numFmtId="2" fontId="14" fillId="9" borderId="0" xfId="0" applyNumberFormat="1" applyFont="1" applyFill="1" applyBorder="1" applyAlignment="1" applyProtection="1">
      <alignment horizontal="center"/>
      <protection locked="0"/>
    </xf>
    <xf numFmtId="0" fontId="14" fillId="9" borderId="0" xfId="0" applyFont="1" applyFill="1" applyBorder="1" applyAlignment="1" applyProtection="1">
      <alignment horizontal="center"/>
      <protection locked="0"/>
    </xf>
    <xf numFmtId="0" fontId="14" fillId="9" borderId="48" xfId="0" applyFont="1" applyFill="1" applyBorder="1" applyAlignment="1" applyProtection="1">
      <alignment horizontal="center"/>
      <protection locked="0"/>
    </xf>
    <xf numFmtId="2" fontId="10" fillId="9" borderId="0" xfId="0" applyNumberFormat="1" applyFont="1" applyFill="1" applyBorder="1" applyAlignment="1" applyProtection="1">
      <alignment horizontal="center"/>
      <protection locked="0"/>
    </xf>
    <xf numFmtId="0" fontId="10" fillId="9" borderId="0" xfId="0" applyFont="1" applyFill="1" applyBorder="1" applyAlignment="1" applyProtection="1">
      <alignment horizontal="center"/>
      <protection locked="0"/>
    </xf>
    <xf numFmtId="0" fontId="10" fillId="9" borderId="48" xfId="0" applyFont="1" applyFill="1" applyBorder="1" applyAlignment="1" applyProtection="1">
      <alignment horizontal="center"/>
      <protection locked="0"/>
    </xf>
    <xf numFmtId="0" fontId="22" fillId="9" borderId="43" xfId="0" applyFont="1" applyFill="1" applyBorder="1" applyAlignment="1" applyProtection="1">
      <alignment horizontal="center" vertical="center"/>
      <protection locked="0"/>
    </xf>
    <xf numFmtId="0" fontId="10" fillId="9" borderId="39" xfId="0" applyFont="1" applyFill="1" applyBorder="1" applyAlignment="1" applyProtection="1">
      <alignment horizontal="center" vertical="center"/>
      <protection locked="0"/>
    </xf>
    <xf numFmtId="2" fontId="14" fillId="9" borderId="39" xfId="0" applyNumberFormat="1" applyFont="1" applyFill="1" applyBorder="1" applyProtection="1">
      <protection locked="0"/>
    </xf>
    <xf numFmtId="0" fontId="14" fillId="9" borderId="41" xfId="0" applyFont="1" applyFill="1" applyBorder="1" applyProtection="1">
      <protection locked="0"/>
    </xf>
    <xf numFmtId="0" fontId="28" fillId="12" borderId="0" xfId="0" applyFont="1" applyFill="1"/>
    <xf numFmtId="0" fontId="21" fillId="9" borderId="0" xfId="0" applyFont="1" applyFill="1" applyAlignment="1">
      <alignment horizontal="center" vertical="center"/>
    </xf>
    <xf numFmtId="0" fontId="12"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37" fillId="9" borderId="0" xfId="0" applyFont="1" applyFill="1" applyBorder="1" applyAlignment="1">
      <alignment horizontal="left" vertical="center" wrapText="1"/>
    </xf>
    <xf numFmtId="0" fontId="34" fillId="9" borderId="0" xfId="0" applyFont="1" applyFill="1" applyAlignment="1">
      <alignment horizontal="center" vertical="center" wrapText="1"/>
    </xf>
    <xf numFmtId="0" fontId="35" fillId="9" borderId="0" xfId="0" applyFont="1" applyFill="1" applyAlignment="1">
      <alignment horizontal="center"/>
    </xf>
    <xf numFmtId="9" fontId="26" fillId="0" borderId="1" xfId="1" applyFont="1" applyBorder="1" applyAlignment="1" applyProtection="1">
      <alignment horizontal="center" vertical="center" wrapText="1"/>
      <protection locked="0"/>
    </xf>
    <xf numFmtId="0" fontId="39" fillId="8" borderId="37"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43" fillId="4" borderId="17" xfId="0" applyFont="1" applyFill="1" applyBorder="1" applyAlignment="1" applyProtection="1">
      <alignment horizontal="center" vertical="center"/>
      <protection locked="0"/>
    </xf>
    <xf numFmtId="9" fontId="25" fillId="4" borderId="54" xfId="0" applyNumberFormat="1" applyFont="1" applyFill="1" applyBorder="1" applyAlignment="1" applyProtection="1">
      <alignment horizontal="center" vertical="center"/>
    </xf>
    <xf numFmtId="9" fontId="26" fillId="0" borderId="1" xfId="1" applyFont="1" applyBorder="1" applyAlignment="1" applyProtection="1">
      <alignment horizontal="center" vertical="center" wrapText="1"/>
      <protection locked="0"/>
    </xf>
    <xf numFmtId="0" fontId="30" fillId="14" borderId="39" xfId="0" applyFont="1" applyFill="1" applyBorder="1" applyAlignment="1" applyProtection="1">
      <alignment horizontal="center" vertical="center"/>
    </xf>
    <xf numFmtId="0" fontId="26" fillId="0" borderId="4" xfId="0" applyNumberFormat="1" applyFont="1" applyBorder="1" applyAlignment="1" applyProtection="1">
      <alignment horizontal="justify" vertical="center" wrapText="1"/>
      <protection locked="0"/>
    </xf>
    <xf numFmtId="0" fontId="26" fillId="0" borderId="1" xfId="0" applyNumberFormat="1" applyFont="1" applyBorder="1" applyAlignment="1" applyProtection="1">
      <alignment horizontal="justify" vertical="center" wrapText="1"/>
      <protection locked="0"/>
    </xf>
    <xf numFmtId="0" fontId="16" fillId="9" borderId="0" xfId="0" applyFont="1" applyFill="1" applyAlignment="1" applyProtection="1">
      <alignment vertical="center"/>
      <protection locked="0"/>
    </xf>
    <xf numFmtId="0" fontId="31" fillId="0" borderId="47" xfId="0" applyFont="1" applyBorder="1" applyProtection="1">
      <protection locked="0"/>
    </xf>
    <xf numFmtId="0" fontId="43" fillId="0" borderId="5" xfId="0" applyFont="1" applyBorder="1" applyAlignment="1">
      <alignment vertical="center"/>
    </xf>
    <xf numFmtId="0" fontId="43" fillId="0" borderId="32" xfId="0" applyFont="1" applyBorder="1" applyAlignment="1">
      <alignment vertical="center"/>
    </xf>
    <xf numFmtId="0" fontId="43" fillId="0" borderId="6" xfId="0" applyFont="1" applyBorder="1" applyAlignment="1">
      <alignment vertical="center"/>
    </xf>
    <xf numFmtId="0" fontId="31" fillId="0" borderId="43" xfId="0" applyFont="1" applyBorder="1" applyProtection="1">
      <protection locked="0"/>
    </xf>
    <xf numFmtId="0" fontId="14" fillId="0" borderId="39" xfId="0" applyFont="1" applyBorder="1" applyProtection="1">
      <protection locked="0"/>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37" fillId="9" borderId="35" xfId="0" applyFont="1" applyFill="1" applyBorder="1" applyAlignment="1">
      <alignment horizontal="left" vertical="center" wrapText="1"/>
    </xf>
    <xf numFmtId="0" fontId="37" fillId="9" borderId="42" xfId="0" applyFont="1" applyFill="1" applyBorder="1" applyAlignment="1">
      <alignment horizontal="left" vertical="center" wrapText="1"/>
    </xf>
    <xf numFmtId="0" fontId="37" fillId="9" borderId="44" xfId="0" applyFont="1" applyFill="1" applyBorder="1" applyAlignment="1">
      <alignment horizontal="left" vertical="center" wrapText="1"/>
    </xf>
    <xf numFmtId="0" fontId="37" fillId="9" borderId="47" xfId="0" applyFont="1" applyFill="1" applyBorder="1" applyAlignment="1">
      <alignment horizontal="left" vertical="center" wrapText="1"/>
    </xf>
    <xf numFmtId="0" fontId="37" fillId="9" borderId="0" xfId="0" applyFont="1" applyFill="1" applyBorder="1" applyAlignment="1">
      <alignment horizontal="left" vertical="center" wrapText="1"/>
    </xf>
    <xf numFmtId="0" fontId="37" fillId="9" borderId="48" xfId="0" applyFont="1" applyFill="1" applyBorder="1" applyAlignment="1">
      <alignment horizontal="left" vertical="center" wrapText="1"/>
    </xf>
    <xf numFmtId="0" fontId="37" fillId="9" borderId="43"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37" fillId="9" borderId="41" xfId="0" applyFont="1" applyFill="1" applyBorder="1" applyAlignment="1">
      <alignment horizontal="left" vertical="center" wrapText="1"/>
    </xf>
    <xf numFmtId="0" fontId="38" fillId="9" borderId="45" xfId="0" applyFont="1" applyFill="1" applyBorder="1" applyAlignment="1">
      <alignment horizontal="center" vertical="center" wrapText="1"/>
    </xf>
    <xf numFmtId="0" fontId="38" fillId="9" borderId="50" xfId="0" applyFont="1" applyFill="1" applyBorder="1" applyAlignment="1">
      <alignment horizontal="center" vertical="center" wrapText="1"/>
    </xf>
    <xf numFmtId="0" fontId="38" fillId="9" borderId="46" xfId="0" applyFont="1" applyFill="1" applyBorder="1" applyAlignment="1">
      <alignment horizontal="center" vertical="center" wrapText="1"/>
    </xf>
    <xf numFmtId="0" fontId="35" fillId="9" borderId="0" xfId="0" applyFont="1" applyFill="1" applyAlignment="1">
      <alignment horizontal="center"/>
    </xf>
    <xf numFmtId="0" fontId="37" fillId="9" borderId="17" xfId="0" applyFont="1" applyFill="1" applyBorder="1" applyAlignment="1">
      <alignment horizontal="left" vertical="center" wrapText="1"/>
    </xf>
    <xf numFmtId="0" fontId="37" fillId="9" borderId="18" xfId="0" applyFont="1" applyFill="1" applyBorder="1" applyAlignment="1">
      <alignment horizontal="left" vertical="center" wrapText="1"/>
    </xf>
    <xf numFmtId="0" fontId="37" fillId="9" borderId="19" xfId="0" applyFont="1" applyFill="1" applyBorder="1" applyAlignment="1">
      <alignment horizontal="left" vertical="center" wrapText="1"/>
    </xf>
    <xf numFmtId="0" fontId="21" fillId="13" borderId="0" xfId="0" applyFont="1" applyFill="1" applyAlignment="1">
      <alignment horizontal="center" vertical="center"/>
    </xf>
    <xf numFmtId="0" fontId="43" fillId="0" borderId="5" xfId="0" applyFont="1" applyBorder="1" applyAlignment="1">
      <alignment horizontal="center" vertical="center"/>
    </xf>
    <xf numFmtId="0" fontId="43" fillId="0" borderId="32" xfId="0" applyFont="1" applyBorder="1" applyAlignment="1">
      <alignment horizontal="center" vertical="center"/>
    </xf>
    <xf numFmtId="0" fontId="43" fillId="0" borderId="6" xfId="0" applyFont="1" applyBorder="1" applyAlignment="1">
      <alignment horizontal="center" vertical="center"/>
    </xf>
    <xf numFmtId="0" fontId="43" fillId="0" borderId="5"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6" xfId="0" applyFont="1" applyBorder="1" applyAlignment="1">
      <alignment horizontal="center" vertical="center" wrapText="1"/>
    </xf>
    <xf numFmtId="0" fontId="26" fillId="0" borderId="0" xfId="0" applyFont="1" applyBorder="1" applyAlignment="1" applyProtection="1">
      <alignment horizontal="center"/>
      <protection locked="0"/>
    </xf>
    <xf numFmtId="0" fontId="26" fillId="0" borderId="48" xfId="0" applyFont="1" applyBorder="1" applyAlignment="1" applyProtection="1">
      <alignment horizontal="center"/>
      <protection locked="0"/>
    </xf>
    <xf numFmtId="0" fontId="30" fillId="14" borderId="39" xfId="0" applyFont="1" applyFill="1" applyBorder="1" applyAlignment="1" applyProtection="1">
      <alignment horizontal="center" vertical="center"/>
    </xf>
    <xf numFmtId="0" fontId="30" fillId="14" borderId="41" xfId="0" applyFont="1" applyFill="1" applyBorder="1" applyAlignment="1" applyProtection="1">
      <alignment horizontal="center" vertical="center"/>
    </xf>
    <xf numFmtId="0" fontId="39" fillId="8" borderId="37" xfId="0" applyFont="1" applyFill="1" applyBorder="1" applyAlignment="1" applyProtection="1">
      <alignment horizontal="center" vertical="center" wrapText="1"/>
    </xf>
    <xf numFmtId="0" fontId="26" fillId="0" borderId="36"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9" fontId="26" fillId="0" borderId="36" xfId="1" applyFont="1" applyBorder="1" applyAlignment="1" applyProtection="1">
      <alignment horizontal="center" vertical="center" wrapText="1"/>
      <protection locked="0"/>
    </xf>
    <xf numFmtId="9" fontId="26" fillId="0" borderId="3" xfId="1" applyFont="1" applyBorder="1" applyAlignment="1" applyProtection="1">
      <alignment horizontal="center" vertical="center" wrapText="1"/>
      <protection locked="0"/>
    </xf>
    <xf numFmtId="9" fontId="26" fillId="0" borderId="4" xfId="1" applyFont="1" applyBorder="1" applyAlignment="1" applyProtection="1">
      <alignment horizontal="center" vertical="center" wrapText="1"/>
      <protection locked="0"/>
    </xf>
    <xf numFmtId="9" fontId="26" fillId="0" borderId="1" xfId="1" applyFont="1" applyBorder="1" applyAlignment="1" applyProtection="1">
      <alignment horizontal="center" vertical="center" wrapText="1"/>
      <protection locked="0"/>
    </xf>
    <xf numFmtId="9" fontId="26" fillId="0" borderId="2" xfId="1" applyFont="1" applyFill="1" applyBorder="1" applyAlignment="1" applyProtection="1">
      <alignment horizontal="center" vertical="center" wrapText="1"/>
      <protection locked="0"/>
    </xf>
    <xf numFmtId="9" fontId="26" fillId="0" borderId="3" xfId="1"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30" fillId="14" borderId="43" xfId="0" applyFont="1" applyFill="1" applyBorder="1" applyAlignment="1" applyProtection="1">
      <alignment horizontal="center" vertical="center"/>
    </xf>
    <xf numFmtId="0" fontId="12" fillId="14" borderId="39" xfId="0" applyFont="1" applyFill="1" applyBorder="1" applyAlignment="1" applyProtection="1">
      <alignment horizontal="center" vertical="center"/>
    </xf>
    <xf numFmtId="0" fontId="12" fillId="14" borderId="41" xfId="0" applyFont="1" applyFill="1" applyBorder="1" applyAlignment="1" applyProtection="1">
      <alignment horizontal="center" vertical="center"/>
    </xf>
    <xf numFmtId="2" fontId="39" fillId="8" borderId="37" xfId="0" applyNumberFormat="1" applyFont="1" applyFill="1" applyBorder="1" applyAlignment="1" applyProtection="1">
      <alignment horizontal="center" vertical="center" wrapText="1"/>
    </xf>
    <xf numFmtId="0" fontId="16" fillId="14" borderId="17" xfId="0" applyFont="1" applyFill="1" applyBorder="1" applyAlignment="1" applyProtection="1">
      <alignment horizontal="center" vertical="center"/>
    </xf>
    <xf numFmtId="0" fontId="16" fillId="14" borderId="18" xfId="0" applyFont="1" applyFill="1" applyBorder="1" applyAlignment="1" applyProtection="1">
      <alignment horizontal="center" vertical="center"/>
    </xf>
    <xf numFmtId="0" fontId="16" fillId="14" borderId="19" xfId="0" applyFont="1" applyFill="1" applyBorder="1" applyAlignment="1" applyProtection="1">
      <alignment horizontal="center" vertical="center"/>
    </xf>
    <xf numFmtId="0" fontId="43" fillId="8" borderId="37" xfId="0" applyFont="1" applyFill="1" applyBorder="1" applyAlignment="1" applyProtection="1">
      <alignment horizontal="center" vertical="center"/>
    </xf>
    <xf numFmtId="0" fontId="39" fillId="8" borderId="45" xfId="0" applyFont="1" applyFill="1" applyBorder="1" applyAlignment="1" applyProtection="1">
      <alignment horizontal="center" vertical="center" wrapText="1"/>
    </xf>
    <xf numFmtId="0" fontId="39" fillId="8" borderId="46" xfId="0" applyFont="1" applyFill="1" applyBorder="1" applyAlignment="1" applyProtection="1">
      <alignment horizontal="center" vertical="center" wrapText="1"/>
    </xf>
    <xf numFmtId="0" fontId="39" fillId="8" borderId="17" xfId="0" applyFont="1" applyFill="1" applyBorder="1" applyAlignment="1" applyProtection="1">
      <alignment horizontal="center" vertical="center" wrapText="1"/>
    </xf>
    <xf numFmtId="0" fontId="39" fillId="8" borderId="18" xfId="0" applyFont="1" applyFill="1" applyBorder="1" applyAlignment="1" applyProtection="1">
      <alignment horizontal="center" vertical="center" wrapText="1"/>
    </xf>
    <xf numFmtId="0" fontId="39" fillId="8" borderId="19" xfId="0" applyFont="1" applyFill="1" applyBorder="1" applyAlignment="1" applyProtection="1">
      <alignment horizontal="center" vertical="center" wrapText="1"/>
    </xf>
    <xf numFmtId="0" fontId="39" fillId="8" borderId="35" xfId="0" applyFont="1" applyFill="1" applyBorder="1" applyAlignment="1" applyProtection="1">
      <alignment horizontal="center" vertical="center" wrapText="1"/>
    </xf>
    <xf numFmtId="0" fontId="39" fillId="8" borderId="44" xfId="0" applyFont="1" applyFill="1" applyBorder="1" applyAlignment="1" applyProtection="1">
      <alignment horizontal="center" vertical="center" wrapText="1"/>
    </xf>
    <xf numFmtId="0" fontId="39" fillId="8" borderId="43" xfId="0" applyFont="1" applyFill="1" applyBorder="1" applyAlignment="1" applyProtection="1">
      <alignment horizontal="center" vertical="center" wrapText="1"/>
    </xf>
    <xf numFmtId="0" fontId="39" fillId="8" borderId="41" xfId="0" applyFont="1" applyFill="1" applyBorder="1" applyAlignment="1" applyProtection="1">
      <alignment horizontal="center" vertical="center" wrapText="1"/>
    </xf>
    <xf numFmtId="14" fontId="26" fillId="0" borderId="36" xfId="0" applyNumberFormat="1" applyFont="1" applyBorder="1" applyAlignment="1" applyProtection="1">
      <alignment horizontal="center" vertical="center" wrapText="1"/>
      <protection locked="0"/>
    </xf>
    <xf numFmtId="9" fontId="27" fillId="0" borderId="36" xfId="1" applyFont="1" applyFill="1" applyBorder="1" applyAlignment="1" applyProtection="1">
      <alignment horizontal="center" vertical="center" wrapText="1"/>
    </xf>
    <xf numFmtId="9" fontId="27" fillId="0" borderId="3" xfId="1" applyFont="1" applyFill="1" applyBorder="1" applyAlignment="1" applyProtection="1">
      <alignment horizontal="center" vertical="center" wrapText="1"/>
    </xf>
    <xf numFmtId="0" fontId="41" fillId="9" borderId="38" xfId="0" applyFont="1" applyFill="1" applyBorder="1" applyAlignment="1" applyProtection="1">
      <alignment horizontal="justify" vertical="center" wrapText="1"/>
      <protection locked="0"/>
    </xf>
    <xf numFmtId="0" fontId="41" fillId="9" borderId="25" xfId="0" applyFont="1" applyFill="1" applyBorder="1" applyAlignment="1" applyProtection="1">
      <alignment horizontal="justify" vertical="center" wrapText="1"/>
      <protection locked="0"/>
    </xf>
    <xf numFmtId="0" fontId="41" fillId="9" borderId="53" xfId="0" applyFont="1" applyFill="1" applyBorder="1" applyAlignment="1" applyProtection="1">
      <alignment horizontal="justify" vertical="center" wrapText="1"/>
      <protection locked="0"/>
    </xf>
    <xf numFmtId="9" fontId="26" fillId="0" borderId="36" xfId="1" applyNumberFormat="1" applyFont="1" applyBorder="1" applyAlignment="1" applyProtection="1">
      <alignment horizontal="center" vertical="center" wrapText="1"/>
    </xf>
    <xf numFmtId="9" fontId="26" fillId="0" borderId="3" xfId="1" applyNumberFormat="1" applyFont="1" applyBorder="1" applyAlignment="1" applyProtection="1">
      <alignment horizontal="center" vertical="center" wrapText="1"/>
    </xf>
    <xf numFmtId="0" fontId="43" fillId="8" borderId="40" xfId="0" applyFont="1" applyFill="1" applyBorder="1" applyAlignment="1" applyProtection="1">
      <alignment horizontal="center" vertical="center" wrapText="1"/>
      <protection locked="0"/>
    </xf>
    <xf numFmtId="0" fontId="43" fillId="8" borderId="52" xfId="0" applyFont="1" applyFill="1" applyBorder="1" applyAlignment="1" applyProtection="1">
      <alignment horizontal="center" vertical="center" wrapText="1"/>
      <protection locked="0"/>
    </xf>
    <xf numFmtId="0" fontId="26" fillId="0" borderId="36" xfId="0" applyFont="1" applyBorder="1" applyAlignment="1" applyProtection="1">
      <alignment horizontal="justify" vertical="center" wrapText="1"/>
      <protection locked="0"/>
    </xf>
    <xf numFmtId="0" fontId="26" fillId="0" borderId="3" xfId="0" applyFont="1" applyBorder="1" applyAlignment="1" applyProtection="1">
      <alignment horizontal="justify" vertical="center" wrapText="1"/>
      <protection locked="0"/>
    </xf>
    <xf numFmtId="0" fontId="26" fillId="0" borderId="2" xfId="0" applyFont="1" applyFill="1" applyBorder="1" applyAlignment="1" applyProtection="1">
      <alignment horizontal="justify" vertical="center" wrapText="1"/>
      <protection locked="0"/>
    </xf>
    <xf numFmtId="0" fontId="26" fillId="0" borderId="3" xfId="0" applyFont="1" applyFill="1" applyBorder="1" applyAlignment="1" applyProtection="1">
      <alignment horizontal="justify" vertical="center" wrapText="1"/>
      <protection locked="0"/>
    </xf>
    <xf numFmtId="0" fontId="43" fillId="8" borderId="51" xfId="0" applyFont="1" applyFill="1" applyBorder="1" applyAlignment="1" applyProtection="1">
      <alignment horizontal="center" vertical="center" wrapText="1"/>
      <protection locked="0"/>
    </xf>
    <xf numFmtId="0" fontId="26" fillId="0" borderId="36" xfId="0" applyFont="1" applyFill="1" applyBorder="1" applyAlignment="1" applyProtection="1">
      <alignment horizontal="justify" vertical="center" wrapText="1"/>
      <protection locked="0"/>
    </xf>
    <xf numFmtId="0" fontId="15" fillId="9" borderId="23"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42" fillId="9" borderId="33" xfId="0" applyFont="1" applyFill="1" applyBorder="1" applyAlignment="1" applyProtection="1">
      <alignment horizontal="center" vertical="center"/>
      <protection locked="0"/>
    </xf>
    <xf numFmtId="0" fontId="42" fillId="9" borderId="49" xfId="0" applyFont="1" applyFill="1" applyBorder="1" applyAlignment="1" applyProtection="1">
      <alignment horizontal="center" vertical="center"/>
      <protection locked="0"/>
    </xf>
    <xf numFmtId="0" fontId="42" fillId="9" borderId="34" xfId="0" applyFont="1" applyFill="1" applyBorder="1" applyAlignment="1" applyProtection="1">
      <alignment horizontal="center" vertical="center"/>
      <protection locked="0"/>
    </xf>
    <xf numFmtId="14" fontId="44" fillId="0" borderId="26" xfId="0" applyNumberFormat="1" applyFont="1" applyBorder="1" applyAlignment="1" applyProtection="1">
      <alignment horizontal="center"/>
      <protection locked="0"/>
    </xf>
    <xf numFmtId="0" fontId="44" fillId="0" borderId="26" xfId="0" applyFont="1" applyBorder="1" applyAlignment="1" applyProtection="1">
      <alignment horizontal="center"/>
      <protection locked="0"/>
    </xf>
    <xf numFmtId="14" fontId="44" fillId="0" borderId="32" xfId="0" applyNumberFormat="1" applyFont="1" applyBorder="1" applyAlignment="1" applyProtection="1">
      <alignment horizontal="center"/>
      <protection locked="0"/>
    </xf>
    <xf numFmtId="0" fontId="44" fillId="0" borderId="32" xfId="0" applyFont="1" applyBorder="1" applyAlignment="1" applyProtection="1">
      <alignment horizontal="center"/>
      <protection locked="0"/>
    </xf>
    <xf numFmtId="0" fontId="12" fillId="9" borderId="13" xfId="0" applyFont="1" applyFill="1" applyBorder="1" applyAlignment="1" applyProtection="1">
      <alignment horizontal="center" vertical="center"/>
      <protection locked="0"/>
    </xf>
    <xf numFmtId="0" fontId="12" fillId="9" borderId="14" xfId="0" applyFont="1" applyFill="1" applyBorder="1" applyAlignment="1" applyProtection="1">
      <alignment horizontal="center" vertical="center"/>
      <protection locked="0"/>
    </xf>
    <xf numFmtId="0" fontId="12" fillId="9" borderId="15" xfId="0" applyFont="1" applyFill="1" applyBorder="1" applyAlignment="1" applyProtection="1">
      <alignment horizontal="center" vertical="center"/>
      <protection locked="0"/>
    </xf>
    <xf numFmtId="0" fontId="14" fillId="9" borderId="38" xfId="0" applyFont="1" applyFill="1" applyBorder="1" applyAlignment="1" applyProtection="1">
      <alignment horizontal="center"/>
      <protection locked="0"/>
    </xf>
    <xf numFmtId="0" fontId="14" fillId="9" borderId="25" xfId="0" applyFont="1" applyFill="1" applyBorder="1" applyAlignment="1" applyProtection="1">
      <alignment horizontal="center"/>
      <protection locked="0"/>
    </xf>
    <xf numFmtId="0" fontId="14" fillId="9" borderId="24" xfId="0" applyFont="1" applyFill="1" applyBorder="1" applyAlignment="1" applyProtection="1">
      <alignment horizontal="center"/>
      <protection locked="0"/>
    </xf>
    <xf numFmtId="9" fontId="26" fillId="0" borderId="36" xfId="0" applyNumberFormat="1" applyFont="1" applyBorder="1" applyAlignment="1" applyProtection="1">
      <alignment horizontal="center" vertical="center" wrapText="1"/>
      <protection locked="0"/>
    </xf>
    <xf numFmtId="9" fontId="26" fillId="0" borderId="4" xfId="0" applyNumberFormat="1" applyFont="1" applyBorder="1" applyAlignment="1" applyProtection="1">
      <alignment horizontal="center" vertical="center" wrapText="1"/>
      <protection locked="0"/>
    </xf>
    <xf numFmtId="9" fontId="27" fillId="0" borderId="1" xfId="1" applyFont="1" applyFill="1" applyBorder="1" applyAlignment="1" applyProtection="1">
      <alignment horizontal="center" vertical="center" wrapText="1"/>
    </xf>
    <xf numFmtId="9" fontId="26" fillId="0" borderId="1" xfId="1" applyNumberFormat="1" applyFont="1" applyBorder="1" applyAlignment="1" applyProtection="1">
      <alignment horizontal="center" vertical="center" wrapText="1"/>
    </xf>
    <xf numFmtId="0" fontId="26" fillId="0" borderId="4" xfId="0" applyFont="1" applyBorder="1" applyAlignment="1" applyProtection="1">
      <alignment horizontal="center" vertical="center" wrapText="1"/>
      <protection locked="0"/>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19" fillId="7" borderId="37" xfId="0" applyFont="1" applyFill="1" applyBorder="1" applyAlignment="1">
      <alignment horizontal="left" vertical="top"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7" fillId="7" borderId="4" xfId="0" applyFont="1" applyFill="1" applyBorder="1" applyAlignment="1">
      <alignment vertical="center" wrapText="1"/>
    </xf>
    <xf numFmtId="0" fontId="17" fillId="7" borderId="1" xfId="0" applyFont="1" applyFill="1" applyBorder="1" applyAlignment="1">
      <alignment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0" fillId="5" borderId="42"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2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cellXfs>
  <cellStyles count="11">
    <cellStyle name="Hipervínculo" xfId="7" builtinId="8" hidden="1"/>
    <cellStyle name="Hipervínculo" xfId="9" builtinId="8" hidden="1"/>
    <cellStyle name="Hipervínculo" xfId="5" builtinId="8" hidden="1"/>
    <cellStyle name="Hipervínculo" xfId="3" builtinId="8" hidden="1"/>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067CC"/>
      <color rgb="FF3772FF"/>
      <color rgb="FF65A17B"/>
      <color rgb="FF55473B"/>
      <color rgb="FF584739"/>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186070</xdr:colOff>
      <xdr:row>1</xdr:row>
      <xdr:rowOff>0</xdr:rowOff>
    </xdr:from>
    <xdr:to>
      <xdr:col>2</xdr:col>
      <xdr:colOff>924140</xdr:colOff>
      <xdr:row>3</xdr:row>
      <xdr:rowOff>246191</xdr:rowOff>
    </xdr:to>
    <xdr:pic>
      <xdr:nvPicPr>
        <xdr:cNvPr id="4" name="Imagen 3"/>
        <xdr:cNvPicPr>
          <a:picLocks noChangeAspect="1"/>
        </xdr:cNvPicPr>
      </xdr:nvPicPr>
      <xdr:blipFill rotWithShape="1">
        <a:blip xmlns:r="http://schemas.openxmlformats.org/officeDocument/2006/relationships" r:embed="rId1"/>
        <a:srcRect t="22870" b="26916"/>
        <a:stretch/>
      </xdr:blipFill>
      <xdr:spPr>
        <a:xfrm>
          <a:off x="186070" y="194930"/>
          <a:ext cx="3600000" cy="636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1447800</xdr:colOff>
      <xdr:row>28</xdr:row>
      <xdr:rowOff>38100</xdr:rowOff>
    </xdr:from>
    <xdr:to>
      <xdr:col>13</xdr:col>
      <xdr:colOff>409575</xdr:colOff>
      <xdr:row>29</xdr:row>
      <xdr:rowOff>19050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31700" y="19754850"/>
          <a:ext cx="170497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604693</xdr:colOff>
      <xdr:row>0</xdr:row>
      <xdr:rowOff>194831</xdr:rowOff>
    </xdr:from>
    <xdr:ext cx="2231159" cy="2108488"/>
    <xdr:pic>
      <xdr:nvPicPr>
        <xdr:cNvPr id="4"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0443" y="499631"/>
          <a:ext cx="2231159" cy="210848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6</xdr:col>
      <xdr:colOff>0</xdr:colOff>
      <xdr:row>28</xdr:row>
      <xdr:rowOff>1</xdr:rowOff>
    </xdr:from>
    <xdr:to>
      <xdr:col>9</xdr:col>
      <xdr:colOff>2381250</xdr:colOff>
      <xdr:row>28</xdr:row>
      <xdr:rowOff>514351</xdr:rowOff>
    </xdr:to>
    <xdr:pic>
      <xdr:nvPicPr>
        <xdr:cNvPr id="2" name="Imagen 1"/>
        <xdr:cNvPicPr>
          <a:picLocks noChangeAspect="1"/>
        </xdr:cNvPicPr>
      </xdr:nvPicPr>
      <xdr:blipFill>
        <a:blip xmlns:r="http://schemas.openxmlformats.org/officeDocument/2006/relationships" r:embed="rId3"/>
        <a:stretch>
          <a:fillRect/>
        </a:stretch>
      </xdr:blipFill>
      <xdr:spPr>
        <a:xfrm>
          <a:off x="10610850" y="20707351"/>
          <a:ext cx="7124700" cy="514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157" t="s">
        <v>0</v>
      </c>
      <c r="C2" s="157"/>
      <c r="D2" s="157"/>
      <c r="E2" s="157"/>
      <c r="F2" s="157"/>
      <c r="G2" s="157"/>
      <c r="H2" s="157"/>
      <c r="I2" s="157"/>
    </row>
    <row r="3" spans="1:9" x14ac:dyDescent="0.25">
      <c r="B3" s="167" t="s">
        <v>1</v>
      </c>
      <c r="C3" s="167"/>
      <c r="D3" s="167"/>
      <c r="E3" s="167"/>
      <c r="F3" s="167"/>
      <c r="G3" s="167"/>
      <c r="H3" s="167"/>
      <c r="I3" s="167"/>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161" t="s">
        <v>11</v>
      </c>
      <c r="D9" s="5" t="s">
        <v>12</v>
      </c>
      <c r="E9" s="20"/>
      <c r="F9" s="7"/>
      <c r="I9" s="8"/>
    </row>
    <row r="10" spans="1:9" x14ac:dyDescent="0.25">
      <c r="C10" s="161"/>
      <c r="D10" s="5" t="s">
        <v>13</v>
      </c>
      <c r="E10" s="20"/>
    </row>
    <row r="12" spans="1:9" x14ac:dyDescent="0.25">
      <c r="A12" s="162" t="s">
        <v>14</v>
      </c>
      <c r="B12" s="163"/>
      <c r="C12" s="163"/>
      <c r="D12" s="163"/>
      <c r="E12" s="163"/>
      <c r="F12" s="163"/>
      <c r="G12" s="163"/>
      <c r="H12" s="163"/>
      <c r="I12" s="164"/>
    </row>
    <row r="13" spans="1:9" x14ac:dyDescent="0.25">
      <c r="A13" s="162" t="s">
        <v>15</v>
      </c>
      <c r="B13" s="163"/>
      <c r="C13" s="163"/>
      <c r="D13" s="163"/>
      <c r="E13" s="163"/>
      <c r="F13" s="163"/>
      <c r="G13" s="163"/>
      <c r="H13" s="163"/>
      <c r="I13" s="164"/>
    </row>
    <row r="14" spans="1:9" x14ac:dyDescent="0.25">
      <c r="A14" s="168"/>
      <c r="B14" s="169"/>
      <c r="C14" s="169"/>
      <c r="D14" s="169"/>
      <c r="E14" s="169"/>
      <c r="F14" s="169"/>
      <c r="G14" s="170"/>
      <c r="H14" s="159" t="s">
        <v>16</v>
      </c>
      <c r="I14" s="160"/>
    </row>
    <row r="15" spans="1:9" ht="28.5" x14ac:dyDescent="0.25">
      <c r="A15" s="112" t="s">
        <v>17</v>
      </c>
      <c r="B15" s="22" t="s">
        <v>18</v>
      </c>
      <c r="C15" s="35" t="s">
        <v>19</v>
      </c>
      <c r="D15" s="22" t="s">
        <v>20</v>
      </c>
      <c r="E15" s="112" t="s">
        <v>21</v>
      </c>
      <c r="F15" s="112" t="s">
        <v>22</v>
      </c>
      <c r="G15" s="49" t="s">
        <v>23</v>
      </c>
      <c r="H15" s="112" t="s">
        <v>24</v>
      </c>
      <c r="I15" s="112" t="s">
        <v>25</v>
      </c>
    </row>
    <row r="16" spans="1:9" ht="30" x14ac:dyDescent="0.25">
      <c r="A16" s="165" t="s">
        <v>26</v>
      </c>
      <c r="B16" s="166">
        <v>0.3</v>
      </c>
      <c r="C16" s="158" t="s">
        <v>27</v>
      </c>
      <c r="D16" s="10" t="s">
        <v>28</v>
      </c>
      <c r="E16" s="144">
        <v>4</v>
      </c>
      <c r="F16" s="144" t="s">
        <v>29</v>
      </c>
      <c r="G16" s="158" t="s">
        <v>30</v>
      </c>
      <c r="H16" s="144"/>
      <c r="I16" s="147"/>
    </row>
    <row r="17" spans="1:9" ht="56.25" customHeight="1" x14ac:dyDescent="0.25">
      <c r="A17" s="165"/>
      <c r="B17" s="165"/>
      <c r="C17" s="158"/>
      <c r="D17" s="11" t="s">
        <v>31</v>
      </c>
      <c r="E17" s="145"/>
      <c r="F17" s="145"/>
      <c r="G17" s="158"/>
      <c r="H17" s="145"/>
      <c r="I17" s="147"/>
    </row>
    <row r="18" spans="1:9" ht="25.5" customHeight="1" x14ac:dyDescent="0.25">
      <c r="A18" s="165"/>
      <c r="B18" s="165"/>
      <c r="C18" s="158"/>
      <c r="D18" s="11" t="s">
        <v>32</v>
      </c>
      <c r="E18" s="145"/>
      <c r="F18" s="145"/>
      <c r="G18" s="158"/>
      <c r="H18" s="145"/>
      <c r="I18" s="147"/>
    </row>
    <row r="19" spans="1:9" ht="49.5" customHeight="1" x14ac:dyDescent="0.25">
      <c r="A19" s="165"/>
      <c r="B19" s="165"/>
      <c r="C19" s="158"/>
      <c r="D19" s="11" t="s">
        <v>33</v>
      </c>
      <c r="E19" s="146"/>
      <c r="F19" s="146"/>
      <c r="G19" s="158"/>
      <c r="H19" s="146"/>
      <c r="I19" s="147"/>
    </row>
    <row r="20" spans="1:9" ht="82.5" customHeight="1" x14ac:dyDescent="0.25">
      <c r="A20" s="154" t="s">
        <v>34</v>
      </c>
      <c r="B20" s="151">
        <v>0.3</v>
      </c>
      <c r="C20" s="144" t="s">
        <v>35</v>
      </c>
      <c r="D20" s="11" t="s">
        <v>36</v>
      </c>
      <c r="E20" s="144">
        <v>20</v>
      </c>
      <c r="F20" s="144" t="s">
        <v>37</v>
      </c>
      <c r="G20" s="111" t="s">
        <v>38</v>
      </c>
      <c r="H20" s="144"/>
      <c r="I20" s="148"/>
    </row>
    <row r="21" spans="1:9" ht="68.25" customHeight="1" x14ac:dyDescent="0.25">
      <c r="A21" s="155"/>
      <c r="B21" s="152"/>
      <c r="C21" s="145"/>
      <c r="D21" s="11" t="s">
        <v>39</v>
      </c>
      <c r="E21" s="145"/>
      <c r="F21" s="145"/>
      <c r="G21" s="111" t="s">
        <v>40</v>
      </c>
      <c r="H21" s="145"/>
      <c r="I21" s="149"/>
    </row>
    <row r="22" spans="1:9" ht="66" customHeight="1" x14ac:dyDescent="0.25">
      <c r="A22" s="156"/>
      <c r="B22" s="153"/>
      <c r="C22" s="146"/>
      <c r="D22" s="11" t="s">
        <v>41</v>
      </c>
      <c r="E22" s="146"/>
      <c r="F22" s="146"/>
      <c r="G22" s="111" t="s">
        <v>42</v>
      </c>
      <c r="H22" s="146"/>
      <c r="I22" s="150"/>
    </row>
    <row r="23" spans="1:9" ht="97.5" customHeight="1" x14ac:dyDescent="0.25">
      <c r="A23" s="154" t="s">
        <v>43</v>
      </c>
      <c r="B23" s="151">
        <v>0.4</v>
      </c>
      <c r="C23" s="144" t="s">
        <v>44</v>
      </c>
      <c r="D23" s="11" t="s">
        <v>45</v>
      </c>
      <c r="E23" s="144">
        <v>15</v>
      </c>
      <c r="F23" s="144" t="s">
        <v>29</v>
      </c>
      <c r="G23" s="144" t="s">
        <v>42</v>
      </c>
      <c r="H23" s="144"/>
      <c r="I23" s="148"/>
    </row>
    <row r="24" spans="1:9" ht="55.5" customHeight="1" x14ac:dyDescent="0.25">
      <c r="A24" s="155"/>
      <c r="B24" s="152"/>
      <c r="C24" s="145"/>
      <c r="D24" s="11" t="s">
        <v>46</v>
      </c>
      <c r="E24" s="145"/>
      <c r="F24" s="145"/>
      <c r="G24" s="145"/>
      <c r="H24" s="145"/>
      <c r="I24" s="149"/>
    </row>
    <row r="25" spans="1:9" ht="55.5" customHeight="1" x14ac:dyDescent="0.25">
      <c r="A25" s="156"/>
      <c r="B25" s="153"/>
      <c r="C25" s="146"/>
      <c r="D25" s="11" t="s">
        <v>47</v>
      </c>
      <c r="E25" s="146"/>
      <c r="F25" s="146"/>
      <c r="G25" s="146"/>
      <c r="H25" s="146"/>
      <c r="I25" s="150"/>
    </row>
    <row r="26" spans="1:9" x14ac:dyDescent="0.25">
      <c r="A26" s="112" t="s">
        <v>48</v>
      </c>
      <c r="B26" s="12">
        <f>SUM(B16:B25)</f>
        <v>1</v>
      </c>
      <c r="C26" s="5"/>
      <c r="D26" s="5"/>
      <c r="E26" s="5"/>
      <c r="F26" s="11"/>
      <c r="G26" s="5"/>
      <c r="H26" s="5"/>
      <c r="I26" s="5"/>
    </row>
    <row r="27" spans="1:9" ht="4.5" customHeight="1" thickBot="1" x14ac:dyDescent="0.3">
      <c r="A27" s="13"/>
    </row>
    <row r="28" spans="1:9" ht="27" customHeight="1" x14ac:dyDescent="0.25">
      <c r="A28" s="13"/>
      <c r="C28" s="139"/>
      <c r="D28" s="140"/>
      <c r="E28" s="117"/>
      <c r="F28" s="142"/>
      <c r="G28" s="143"/>
      <c r="H28" s="24"/>
    </row>
    <row r="29" spans="1:9" ht="15.75" thickBot="1" x14ac:dyDescent="0.3">
      <c r="A29" s="13"/>
      <c r="C29" s="137" t="s">
        <v>49</v>
      </c>
      <c r="D29" s="138"/>
      <c r="E29" s="116"/>
      <c r="F29" s="138" t="s">
        <v>50</v>
      </c>
      <c r="G29" s="141"/>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view="pageBreakPreview" topLeftCell="A28" zoomScale="86" zoomScaleNormal="86" zoomScalePageLayoutView="86" workbookViewId="0">
      <selection activeCell="B43" sqref="B43"/>
    </sheetView>
  </sheetViews>
  <sheetFormatPr baseColWidth="10" defaultColWidth="10.85546875" defaultRowHeight="15.75" x14ac:dyDescent="0.25"/>
  <cols>
    <col min="1" max="1" width="3.28515625" style="78" customWidth="1"/>
    <col min="2" max="2" width="38.28515625" style="78" customWidth="1"/>
    <col min="3" max="3" width="15.28515625" style="78" bestFit="1" customWidth="1"/>
    <col min="4" max="8" width="10.85546875" style="78"/>
    <col min="9" max="9" width="17.85546875" style="78" customWidth="1"/>
    <col min="10" max="10" width="3.140625" style="78" customWidth="1"/>
    <col min="11" max="11" width="3.42578125" style="78" customWidth="1"/>
    <col min="12" max="12" width="38.42578125" style="78" customWidth="1"/>
    <col min="13" max="13" width="15.28515625" style="78" customWidth="1"/>
    <col min="14" max="16" width="10.85546875" style="78"/>
    <col min="17" max="17" width="11.42578125" style="78" customWidth="1"/>
    <col min="18" max="19" width="10.85546875" style="78"/>
    <col min="20" max="20" width="17.85546875" style="78" customWidth="1"/>
    <col min="21" max="21" width="3.28515625" style="78" customWidth="1"/>
    <col min="22" max="16384" width="10.85546875" style="78"/>
  </cols>
  <sheetData>
    <row r="1" spans="1:12" x14ac:dyDescent="0.25">
      <c r="A1" s="79"/>
      <c r="B1" s="79"/>
      <c r="C1" s="79"/>
      <c r="D1" s="79"/>
      <c r="E1" s="79"/>
      <c r="F1" s="79"/>
      <c r="G1" s="79"/>
      <c r="H1" s="79"/>
      <c r="I1" s="79"/>
      <c r="J1" s="79"/>
      <c r="K1" s="79"/>
    </row>
    <row r="2" spans="1:12" x14ac:dyDescent="0.25">
      <c r="A2" s="79"/>
      <c r="B2" s="79"/>
      <c r="C2" s="79"/>
      <c r="D2" s="79"/>
      <c r="E2" s="79"/>
      <c r="F2" s="79"/>
      <c r="G2" s="79"/>
      <c r="H2" s="79"/>
      <c r="I2" s="79"/>
      <c r="J2" s="79"/>
      <c r="K2" s="79"/>
    </row>
    <row r="3" spans="1:12" x14ac:dyDescent="0.25">
      <c r="A3" s="79"/>
      <c r="B3" s="79"/>
      <c r="C3" s="79"/>
      <c r="D3" s="79"/>
      <c r="E3" s="79"/>
      <c r="F3" s="79"/>
      <c r="G3" s="79"/>
      <c r="H3" s="79"/>
      <c r="I3" s="79"/>
      <c r="J3" s="79"/>
      <c r="K3" s="79"/>
    </row>
    <row r="4" spans="1:12" ht="24.75" customHeight="1" x14ac:dyDescent="0.25">
      <c r="A4" s="108"/>
      <c r="B4" s="81"/>
      <c r="C4" s="81"/>
      <c r="D4" s="81"/>
      <c r="E4" s="81"/>
      <c r="F4" s="81"/>
      <c r="G4" s="81"/>
      <c r="H4" s="81"/>
      <c r="I4" s="81"/>
      <c r="J4" s="81"/>
      <c r="K4" s="79"/>
      <c r="L4" s="80"/>
    </row>
    <row r="5" spans="1:12" x14ac:dyDescent="0.25">
      <c r="A5" s="80"/>
      <c r="B5" s="81"/>
      <c r="C5" s="81"/>
      <c r="D5" s="81"/>
      <c r="E5" s="81"/>
      <c r="F5" s="81"/>
      <c r="G5" s="81"/>
      <c r="H5" s="81"/>
      <c r="I5" s="81"/>
      <c r="J5" s="81"/>
      <c r="K5" s="79"/>
      <c r="L5" s="80"/>
    </row>
    <row r="6" spans="1:12" ht="12" customHeight="1" x14ac:dyDescent="0.25">
      <c r="A6" s="80"/>
      <c r="B6" s="119"/>
      <c r="C6" s="119"/>
      <c r="D6" s="119"/>
      <c r="E6" s="119"/>
      <c r="F6" s="119"/>
      <c r="G6" s="119"/>
      <c r="H6" s="119"/>
      <c r="I6" s="119"/>
      <c r="J6" s="119"/>
      <c r="K6" s="82"/>
      <c r="L6" s="80"/>
    </row>
    <row r="7" spans="1:12" ht="24" customHeight="1" x14ac:dyDescent="0.4">
      <c r="A7" s="80"/>
      <c r="B7" s="183" t="s">
        <v>175</v>
      </c>
      <c r="C7" s="183"/>
      <c r="D7" s="183"/>
      <c r="E7" s="183"/>
      <c r="F7" s="183"/>
      <c r="G7" s="183"/>
      <c r="H7" s="183"/>
      <c r="I7" s="183"/>
      <c r="J7" s="120"/>
      <c r="K7" s="82"/>
      <c r="L7" s="80"/>
    </row>
    <row r="8" spans="1:12" ht="12.95" customHeight="1" x14ac:dyDescent="0.25">
      <c r="A8" s="80"/>
      <c r="B8" s="82"/>
      <c r="C8" s="82"/>
      <c r="D8" s="83"/>
      <c r="E8" s="82"/>
      <c r="F8" s="82"/>
      <c r="G8" s="83"/>
      <c r="H8" s="82"/>
      <c r="I8" s="82"/>
      <c r="J8" s="82"/>
      <c r="K8" s="82"/>
      <c r="L8" s="80"/>
    </row>
    <row r="9" spans="1:12" ht="26.25" customHeight="1" x14ac:dyDescent="0.25">
      <c r="A9" s="80"/>
      <c r="B9" s="187" t="s">
        <v>51</v>
      </c>
      <c r="C9" s="187"/>
      <c r="D9" s="187"/>
      <c r="E9" s="187"/>
      <c r="F9" s="187"/>
      <c r="G9" s="187"/>
      <c r="H9" s="187"/>
      <c r="I9" s="187"/>
      <c r="J9" s="109"/>
      <c r="K9" s="82"/>
      <c r="L9" s="80"/>
    </row>
    <row r="10" spans="1:12" ht="15.95" customHeight="1" thickBot="1" x14ac:dyDescent="0.3">
      <c r="A10" s="80"/>
      <c r="B10" s="82"/>
      <c r="C10" s="82"/>
      <c r="D10" s="82"/>
      <c r="E10" s="82"/>
      <c r="F10" s="82"/>
      <c r="G10" s="82"/>
      <c r="H10" s="82"/>
      <c r="I10" s="82"/>
      <c r="J10" s="82"/>
      <c r="K10" s="82"/>
      <c r="L10" s="80"/>
    </row>
    <row r="11" spans="1:12" ht="66.75" customHeight="1" thickBot="1" x14ac:dyDescent="0.3">
      <c r="A11" s="80"/>
      <c r="B11" s="84" t="s">
        <v>52</v>
      </c>
      <c r="C11" s="184" t="s">
        <v>53</v>
      </c>
      <c r="D11" s="185"/>
      <c r="E11" s="185"/>
      <c r="F11" s="185"/>
      <c r="G11" s="185"/>
      <c r="H11" s="185"/>
      <c r="I11" s="186"/>
      <c r="J11" s="118"/>
      <c r="K11" s="82"/>
      <c r="L11" s="80"/>
    </row>
    <row r="12" spans="1:12" ht="24.75" customHeight="1" x14ac:dyDescent="0.25">
      <c r="A12" s="80"/>
      <c r="B12" s="180" t="s">
        <v>54</v>
      </c>
      <c r="C12" s="171" t="s">
        <v>55</v>
      </c>
      <c r="D12" s="172"/>
      <c r="E12" s="172"/>
      <c r="F12" s="172"/>
      <c r="G12" s="172"/>
      <c r="H12" s="172"/>
      <c r="I12" s="173"/>
      <c r="J12" s="118"/>
      <c r="K12" s="82"/>
      <c r="L12" s="80"/>
    </row>
    <row r="13" spans="1:12" ht="51.75" customHeight="1" x14ac:dyDescent="0.25">
      <c r="A13" s="80"/>
      <c r="B13" s="181"/>
      <c r="C13" s="174"/>
      <c r="D13" s="175"/>
      <c r="E13" s="175"/>
      <c r="F13" s="175"/>
      <c r="G13" s="175"/>
      <c r="H13" s="175"/>
      <c r="I13" s="176"/>
      <c r="J13" s="118"/>
      <c r="K13" s="82"/>
      <c r="L13" s="80"/>
    </row>
    <row r="14" spans="1:12" ht="42" customHeight="1" thickBot="1" x14ac:dyDescent="0.3">
      <c r="A14" s="80"/>
      <c r="B14" s="182"/>
      <c r="C14" s="177"/>
      <c r="D14" s="178"/>
      <c r="E14" s="178"/>
      <c r="F14" s="178"/>
      <c r="G14" s="178"/>
      <c r="H14" s="178"/>
      <c r="I14" s="179"/>
      <c r="J14" s="118"/>
      <c r="K14" s="82"/>
      <c r="L14" s="80"/>
    </row>
    <row r="15" spans="1:12" ht="90" customHeight="1" thickBot="1" x14ac:dyDescent="0.3">
      <c r="A15" s="80"/>
      <c r="B15" s="85" t="s">
        <v>56</v>
      </c>
      <c r="C15" s="184" t="s">
        <v>57</v>
      </c>
      <c r="D15" s="185"/>
      <c r="E15" s="185"/>
      <c r="F15" s="185"/>
      <c r="G15" s="185"/>
      <c r="H15" s="185"/>
      <c r="I15" s="186"/>
      <c r="J15" s="118"/>
      <c r="K15" s="82"/>
      <c r="L15" s="80"/>
    </row>
    <row r="16" spans="1:12" ht="48.75" customHeight="1" x14ac:dyDescent="0.25">
      <c r="A16" s="80"/>
      <c r="B16" s="180" t="s">
        <v>58</v>
      </c>
      <c r="C16" s="171" t="s">
        <v>59</v>
      </c>
      <c r="D16" s="172"/>
      <c r="E16" s="172"/>
      <c r="F16" s="172"/>
      <c r="G16" s="172"/>
      <c r="H16" s="172"/>
      <c r="I16" s="173"/>
      <c r="J16" s="118"/>
      <c r="K16" s="82"/>
      <c r="L16" s="80"/>
    </row>
    <row r="17" spans="1:21" ht="38.25" customHeight="1" thickBot="1" x14ac:dyDescent="0.3">
      <c r="A17" s="80"/>
      <c r="B17" s="182"/>
      <c r="C17" s="177"/>
      <c r="D17" s="178"/>
      <c r="E17" s="178"/>
      <c r="F17" s="178"/>
      <c r="G17" s="178"/>
      <c r="H17" s="178"/>
      <c r="I17" s="179"/>
      <c r="J17" s="118"/>
      <c r="K17" s="82"/>
      <c r="L17" s="80"/>
    </row>
    <row r="18" spans="1:21" ht="15" customHeight="1" x14ac:dyDescent="0.25">
      <c r="A18" s="80"/>
      <c r="B18" s="180" t="s">
        <v>60</v>
      </c>
      <c r="C18" s="171" t="s">
        <v>61</v>
      </c>
      <c r="D18" s="172"/>
      <c r="E18" s="172"/>
      <c r="F18" s="172"/>
      <c r="G18" s="172"/>
      <c r="H18" s="172"/>
      <c r="I18" s="173"/>
      <c r="J18" s="118"/>
      <c r="K18" s="82"/>
      <c r="L18" s="80"/>
    </row>
    <row r="19" spans="1:21" ht="59.25" customHeight="1" x14ac:dyDescent="0.25">
      <c r="A19" s="80"/>
      <c r="B19" s="181"/>
      <c r="C19" s="174"/>
      <c r="D19" s="175"/>
      <c r="E19" s="175"/>
      <c r="F19" s="175"/>
      <c r="G19" s="175"/>
      <c r="H19" s="175"/>
      <c r="I19" s="176"/>
      <c r="J19" s="118"/>
      <c r="K19" s="82"/>
      <c r="L19" s="80"/>
    </row>
    <row r="20" spans="1:21" ht="39" customHeight="1" thickBot="1" x14ac:dyDescent="0.3">
      <c r="A20" s="80"/>
      <c r="B20" s="182"/>
      <c r="C20" s="177"/>
      <c r="D20" s="178"/>
      <c r="E20" s="178"/>
      <c r="F20" s="178"/>
      <c r="G20" s="178"/>
      <c r="H20" s="178"/>
      <c r="I20" s="179"/>
      <c r="J20" s="118"/>
      <c r="K20" s="82"/>
      <c r="L20" s="80"/>
    </row>
    <row r="21" spans="1:21" ht="90" customHeight="1" x14ac:dyDescent="0.25">
      <c r="A21" s="80"/>
      <c r="B21" s="180" t="s">
        <v>62</v>
      </c>
      <c r="C21" s="171" t="s">
        <v>63</v>
      </c>
      <c r="D21" s="172"/>
      <c r="E21" s="172"/>
      <c r="F21" s="172"/>
      <c r="G21" s="172"/>
      <c r="H21" s="172"/>
      <c r="I21" s="173"/>
      <c r="J21" s="118"/>
      <c r="K21" s="82"/>
      <c r="L21" s="80"/>
    </row>
    <row r="22" spans="1:21" ht="54.75" customHeight="1" x14ac:dyDescent="0.25">
      <c r="A22" s="80"/>
      <c r="B22" s="181"/>
      <c r="C22" s="174"/>
      <c r="D22" s="175"/>
      <c r="E22" s="175"/>
      <c r="F22" s="175"/>
      <c r="G22" s="175"/>
      <c r="H22" s="175"/>
      <c r="I22" s="176"/>
      <c r="J22" s="118"/>
      <c r="K22" s="82"/>
      <c r="L22" s="80"/>
    </row>
    <row r="23" spans="1:21" ht="65.25" customHeight="1" x14ac:dyDescent="0.25">
      <c r="A23" s="80"/>
      <c r="B23" s="181"/>
      <c r="C23" s="174"/>
      <c r="D23" s="175"/>
      <c r="E23" s="175"/>
      <c r="F23" s="175"/>
      <c r="G23" s="175"/>
      <c r="H23" s="175"/>
      <c r="I23" s="176"/>
      <c r="J23" s="118"/>
      <c r="K23" s="82"/>
      <c r="L23" s="80"/>
    </row>
    <row r="24" spans="1:21" ht="55.5" customHeight="1" thickBot="1" x14ac:dyDescent="0.3">
      <c r="A24" s="80"/>
      <c r="B24" s="181"/>
      <c r="C24" s="174"/>
      <c r="D24" s="175"/>
      <c r="E24" s="175"/>
      <c r="F24" s="175"/>
      <c r="G24" s="175"/>
      <c r="H24" s="175"/>
      <c r="I24" s="176"/>
      <c r="J24" s="118"/>
      <c r="K24" s="82"/>
      <c r="L24" s="80"/>
    </row>
    <row r="25" spans="1:21" ht="57" customHeight="1" thickBot="1" x14ac:dyDescent="0.3">
      <c r="A25" s="80"/>
      <c r="B25" s="86" t="s">
        <v>64</v>
      </c>
      <c r="C25" s="184" t="s">
        <v>65</v>
      </c>
      <c r="D25" s="185"/>
      <c r="E25" s="185"/>
      <c r="F25" s="185"/>
      <c r="G25" s="185"/>
      <c r="H25" s="185"/>
      <c r="I25" s="186"/>
      <c r="J25" s="118"/>
      <c r="K25" s="82"/>
      <c r="L25" s="80"/>
    </row>
    <row r="26" spans="1:21" ht="24.75" customHeight="1" x14ac:dyDescent="0.25">
      <c r="A26" s="80"/>
      <c r="B26" s="180" t="s">
        <v>66</v>
      </c>
      <c r="C26" s="171" t="s">
        <v>67</v>
      </c>
      <c r="D26" s="172"/>
      <c r="E26" s="172"/>
      <c r="F26" s="172"/>
      <c r="G26" s="172"/>
      <c r="H26" s="172"/>
      <c r="I26" s="173"/>
      <c r="J26" s="118"/>
      <c r="K26" s="82"/>
      <c r="L26" s="80"/>
    </row>
    <row r="27" spans="1:21" ht="54.95" customHeight="1" thickBot="1" x14ac:dyDescent="0.3">
      <c r="A27" s="80"/>
      <c r="B27" s="182"/>
      <c r="C27" s="174"/>
      <c r="D27" s="175"/>
      <c r="E27" s="175"/>
      <c r="F27" s="175"/>
      <c r="G27" s="175"/>
      <c r="H27" s="175"/>
      <c r="I27" s="176"/>
      <c r="J27" s="118"/>
      <c r="K27" s="82"/>
      <c r="L27" s="80"/>
    </row>
    <row r="28" spans="1:21" ht="30" customHeight="1" x14ac:dyDescent="0.25">
      <c r="A28" s="80"/>
      <c r="B28" s="180" t="s">
        <v>68</v>
      </c>
      <c r="C28" s="171" t="s">
        <v>69</v>
      </c>
      <c r="D28" s="172"/>
      <c r="E28" s="172"/>
      <c r="F28" s="172"/>
      <c r="G28" s="172"/>
      <c r="H28" s="172"/>
      <c r="I28" s="173"/>
      <c r="J28" s="118"/>
      <c r="K28" s="87"/>
      <c r="L28" s="87"/>
      <c r="M28" s="87"/>
      <c r="N28" s="87"/>
      <c r="O28" s="87"/>
      <c r="P28" s="87"/>
      <c r="Q28" s="87"/>
      <c r="R28" s="87"/>
      <c r="S28" s="87"/>
      <c r="T28" s="87"/>
      <c r="U28" s="80"/>
    </row>
    <row r="29" spans="1:21" ht="42.75" customHeight="1" thickBot="1" x14ac:dyDescent="0.3">
      <c r="A29" s="80"/>
      <c r="B29" s="182"/>
      <c r="C29" s="177"/>
      <c r="D29" s="178"/>
      <c r="E29" s="178"/>
      <c r="F29" s="178"/>
      <c r="G29" s="178"/>
      <c r="H29" s="178"/>
      <c r="I29" s="179"/>
      <c r="J29" s="118"/>
      <c r="K29" s="87"/>
      <c r="L29" s="87"/>
      <c r="M29" s="87"/>
      <c r="N29" s="87"/>
      <c r="O29" s="87"/>
      <c r="P29" s="87"/>
      <c r="Q29" s="87"/>
      <c r="R29" s="87"/>
      <c r="S29" s="87"/>
      <c r="T29" s="87"/>
      <c r="U29" s="80"/>
    </row>
    <row r="30" spans="1:21" ht="59.25" customHeight="1" thickBot="1" x14ac:dyDescent="0.3">
      <c r="A30" s="80"/>
      <c r="B30" s="86" t="s">
        <v>70</v>
      </c>
      <c r="C30" s="184" t="s">
        <v>71</v>
      </c>
      <c r="D30" s="185"/>
      <c r="E30" s="185"/>
      <c r="F30" s="185"/>
      <c r="G30" s="185"/>
      <c r="H30" s="185"/>
      <c r="I30" s="186"/>
      <c r="J30" s="118"/>
      <c r="K30" s="87"/>
      <c r="L30" s="87"/>
      <c r="M30" s="87"/>
      <c r="N30" s="87"/>
      <c r="O30" s="87"/>
      <c r="P30" s="87"/>
      <c r="Q30" s="87"/>
      <c r="R30" s="87"/>
      <c r="S30" s="87"/>
      <c r="T30" s="87"/>
      <c r="U30" s="80"/>
    </row>
    <row r="31" spans="1:21" ht="15" customHeight="1" x14ac:dyDescent="0.25">
      <c r="A31" s="80"/>
      <c r="B31" s="180" t="s">
        <v>72</v>
      </c>
      <c r="C31" s="171" t="s">
        <v>73</v>
      </c>
      <c r="D31" s="172"/>
      <c r="E31" s="172"/>
      <c r="F31" s="172"/>
      <c r="G31" s="172"/>
      <c r="H31" s="172"/>
      <c r="I31" s="173"/>
      <c r="J31" s="118"/>
      <c r="K31" s="87"/>
      <c r="L31" s="87"/>
      <c r="M31" s="87"/>
      <c r="N31" s="87"/>
      <c r="O31" s="87"/>
      <c r="P31" s="87"/>
      <c r="Q31" s="87"/>
      <c r="R31" s="87"/>
      <c r="S31" s="87"/>
      <c r="T31" s="87"/>
      <c r="U31" s="80"/>
    </row>
    <row r="32" spans="1:21" ht="15" customHeight="1" x14ac:dyDescent="0.25">
      <c r="A32" s="80"/>
      <c r="B32" s="181"/>
      <c r="C32" s="174"/>
      <c r="D32" s="175"/>
      <c r="E32" s="175"/>
      <c r="F32" s="175"/>
      <c r="G32" s="175"/>
      <c r="H32" s="175"/>
      <c r="I32" s="176"/>
      <c r="J32" s="118"/>
      <c r="K32" s="87"/>
      <c r="L32" s="87"/>
      <c r="M32" s="87"/>
      <c r="N32" s="87"/>
      <c r="O32" s="87"/>
      <c r="P32" s="87"/>
      <c r="Q32" s="87"/>
      <c r="R32" s="87"/>
      <c r="S32" s="87"/>
      <c r="T32" s="87"/>
      <c r="U32" s="80"/>
    </row>
    <row r="33" spans="1:21" ht="15" customHeight="1" x14ac:dyDescent="0.25">
      <c r="A33" s="80"/>
      <c r="B33" s="181"/>
      <c r="C33" s="174"/>
      <c r="D33" s="175"/>
      <c r="E33" s="175"/>
      <c r="F33" s="175"/>
      <c r="G33" s="175"/>
      <c r="H33" s="175"/>
      <c r="I33" s="176"/>
      <c r="J33" s="118"/>
      <c r="K33" s="87"/>
      <c r="L33" s="87"/>
      <c r="M33" s="87"/>
      <c r="N33" s="87"/>
      <c r="O33" s="87"/>
      <c r="P33" s="87"/>
      <c r="Q33" s="87"/>
      <c r="R33" s="87"/>
      <c r="S33" s="87"/>
      <c r="T33" s="87"/>
      <c r="U33" s="80"/>
    </row>
    <row r="34" spans="1:21" ht="50.25" customHeight="1" thickBot="1" x14ac:dyDescent="0.3">
      <c r="A34" s="80"/>
      <c r="B34" s="182"/>
      <c r="C34" s="177"/>
      <c r="D34" s="178"/>
      <c r="E34" s="178"/>
      <c r="F34" s="178"/>
      <c r="G34" s="178"/>
      <c r="H34" s="178"/>
      <c r="I34" s="179"/>
      <c r="J34" s="118"/>
      <c r="K34" s="87"/>
      <c r="L34" s="87"/>
      <c r="M34" s="87"/>
      <c r="N34" s="87"/>
      <c r="O34" s="87"/>
      <c r="P34" s="87"/>
      <c r="Q34" s="87"/>
      <c r="R34" s="87"/>
      <c r="S34" s="87"/>
      <c r="T34" s="87"/>
      <c r="U34" s="80"/>
    </row>
    <row r="35" spans="1:21" ht="41.25" customHeight="1" thickBot="1" x14ac:dyDescent="0.3">
      <c r="A35" s="80"/>
      <c r="B35" s="86" t="s">
        <v>74</v>
      </c>
      <c r="C35" s="184" t="s">
        <v>75</v>
      </c>
      <c r="D35" s="185"/>
      <c r="E35" s="185"/>
      <c r="F35" s="185"/>
      <c r="G35" s="185"/>
      <c r="H35" s="185"/>
      <c r="I35" s="186"/>
      <c r="J35" s="118"/>
      <c r="K35" s="87"/>
      <c r="L35" s="80"/>
      <c r="M35" s="80"/>
      <c r="N35" s="80"/>
      <c r="O35" s="80"/>
      <c r="P35" s="80"/>
      <c r="Q35" s="80"/>
      <c r="R35" s="80"/>
      <c r="S35" s="80"/>
      <c r="U35" s="80"/>
    </row>
    <row r="36" spans="1:21" ht="51.75" customHeight="1" thickBot="1" x14ac:dyDescent="0.3">
      <c r="A36" s="80"/>
      <c r="B36" s="85" t="s">
        <v>76</v>
      </c>
      <c r="C36" s="184" t="s">
        <v>77</v>
      </c>
      <c r="D36" s="185"/>
      <c r="E36" s="185"/>
      <c r="F36" s="185"/>
      <c r="G36" s="185"/>
      <c r="H36" s="185"/>
      <c r="I36" s="186"/>
      <c r="J36" s="118"/>
      <c r="K36" s="87"/>
      <c r="L36" s="80"/>
      <c r="M36" s="80"/>
      <c r="N36" s="80"/>
      <c r="O36" s="80"/>
      <c r="P36" s="80"/>
      <c r="Q36" s="80"/>
      <c r="R36" s="80"/>
      <c r="S36" s="80"/>
      <c r="T36" s="80"/>
      <c r="U36" s="80"/>
    </row>
    <row r="37" spans="1:21" ht="15" customHeight="1" x14ac:dyDescent="0.25">
      <c r="A37" s="80"/>
      <c r="B37" s="180" t="s">
        <v>78</v>
      </c>
      <c r="C37" s="171" t="s">
        <v>79</v>
      </c>
      <c r="D37" s="172"/>
      <c r="E37" s="172"/>
      <c r="F37" s="172"/>
      <c r="G37" s="172"/>
      <c r="H37" s="172"/>
      <c r="I37" s="173"/>
      <c r="J37" s="118"/>
      <c r="K37" s="87"/>
      <c r="L37" s="80"/>
      <c r="M37" s="80"/>
      <c r="N37" s="80"/>
      <c r="O37" s="80"/>
      <c r="P37" s="80"/>
      <c r="Q37" s="80"/>
      <c r="R37" s="80"/>
      <c r="S37" s="80"/>
      <c r="T37" s="80"/>
      <c r="U37" s="80"/>
    </row>
    <row r="38" spans="1:21" ht="39" customHeight="1" x14ac:dyDescent="0.25">
      <c r="A38" s="80"/>
      <c r="B38" s="181"/>
      <c r="C38" s="174"/>
      <c r="D38" s="175"/>
      <c r="E38" s="175"/>
      <c r="F38" s="175"/>
      <c r="G38" s="175"/>
      <c r="H38" s="175"/>
      <c r="I38" s="176"/>
      <c r="J38" s="118"/>
      <c r="K38" s="80"/>
      <c r="L38" s="80"/>
      <c r="M38" s="80"/>
      <c r="N38" s="80"/>
      <c r="O38" s="80"/>
      <c r="P38" s="80"/>
      <c r="Q38" s="80"/>
      <c r="R38" s="80"/>
      <c r="S38" s="80"/>
      <c r="T38" s="80"/>
      <c r="U38" s="80"/>
    </row>
    <row r="39" spans="1:21" ht="27" customHeight="1" x14ac:dyDescent="0.25">
      <c r="A39" s="80"/>
      <c r="B39" s="181"/>
      <c r="C39" s="174"/>
      <c r="D39" s="175"/>
      <c r="E39" s="175"/>
      <c r="F39" s="175"/>
      <c r="G39" s="175"/>
      <c r="H39" s="175"/>
      <c r="I39" s="176"/>
      <c r="J39" s="118"/>
      <c r="K39" s="80"/>
      <c r="L39" s="80"/>
      <c r="M39" s="80"/>
      <c r="N39" s="80"/>
      <c r="O39" s="80"/>
      <c r="P39" s="80"/>
      <c r="Q39" s="80"/>
      <c r="R39" s="80"/>
      <c r="S39" s="80"/>
      <c r="T39" s="80"/>
      <c r="U39" s="80"/>
    </row>
    <row r="40" spans="1:21" ht="24.75" customHeight="1" thickBot="1" x14ac:dyDescent="0.3">
      <c r="A40" s="80"/>
      <c r="B40" s="182"/>
      <c r="C40" s="177"/>
      <c r="D40" s="178"/>
      <c r="E40" s="178"/>
      <c r="F40" s="178"/>
      <c r="G40" s="178"/>
      <c r="H40" s="178"/>
      <c r="I40" s="179"/>
      <c r="J40" s="118"/>
      <c r="K40" s="80"/>
      <c r="L40" s="80"/>
      <c r="M40" s="80"/>
      <c r="N40" s="80"/>
      <c r="O40" s="80"/>
      <c r="P40" s="80"/>
      <c r="Q40" s="80"/>
      <c r="R40" s="80"/>
      <c r="S40" s="80"/>
      <c r="T40" s="80"/>
      <c r="U40" s="80"/>
    </row>
    <row r="41" spans="1:21" ht="36.75" customHeight="1" x14ac:dyDescent="0.25">
      <c r="A41" s="80"/>
      <c r="B41" s="87"/>
      <c r="C41" s="87"/>
      <c r="D41" s="87"/>
      <c r="E41" s="87"/>
      <c r="F41" s="87"/>
      <c r="G41" s="87"/>
      <c r="H41" s="87"/>
      <c r="I41" s="87"/>
      <c r="J41" s="87"/>
      <c r="K41" s="80"/>
      <c r="L41" s="80"/>
      <c r="M41" s="80"/>
      <c r="N41" s="80"/>
      <c r="O41" s="80"/>
      <c r="P41" s="80"/>
      <c r="Q41" s="80"/>
      <c r="R41" s="80"/>
      <c r="S41" s="80"/>
      <c r="T41" s="80"/>
      <c r="U41" s="80"/>
    </row>
    <row r="42" spans="1:21" ht="15" customHeight="1" x14ac:dyDescent="0.25">
      <c r="A42" s="80"/>
      <c r="B42" s="80"/>
      <c r="C42" s="80"/>
      <c r="D42" s="80"/>
      <c r="E42" s="80"/>
      <c r="F42" s="80"/>
      <c r="G42" s="80"/>
      <c r="H42" s="80"/>
      <c r="I42" s="80"/>
      <c r="J42" s="80"/>
      <c r="K42" s="80"/>
      <c r="U42" s="80"/>
    </row>
    <row r="43" spans="1:21" ht="15" customHeight="1" x14ac:dyDescent="0.25">
      <c r="A43" s="80"/>
      <c r="B43" s="80"/>
      <c r="C43" s="80"/>
      <c r="D43" s="80"/>
      <c r="E43" s="80"/>
      <c r="F43" s="80"/>
      <c r="G43" s="80"/>
      <c r="H43" s="80"/>
      <c r="I43" s="80"/>
      <c r="J43" s="80"/>
      <c r="K43" s="80"/>
      <c r="U43" s="80"/>
    </row>
    <row r="44" spans="1:21" ht="15" customHeight="1" x14ac:dyDescent="0.25">
      <c r="A44" s="80"/>
      <c r="B44" s="80"/>
      <c r="C44" s="80"/>
      <c r="D44" s="80"/>
      <c r="E44" s="80"/>
      <c r="F44" s="80"/>
      <c r="G44" s="80"/>
      <c r="H44" s="80"/>
      <c r="I44" s="80"/>
      <c r="J44" s="80"/>
      <c r="K44" s="80"/>
      <c r="U44" s="80"/>
    </row>
    <row r="45" spans="1:21" ht="15" customHeight="1" x14ac:dyDescent="0.25">
      <c r="A45" s="80"/>
      <c r="B45" s="80"/>
      <c r="C45" s="80"/>
      <c r="D45" s="80"/>
      <c r="E45" s="80"/>
      <c r="F45" s="80"/>
      <c r="G45" s="80"/>
      <c r="H45" s="80"/>
      <c r="I45" s="80"/>
      <c r="J45" s="80"/>
    </row>
    <row r="46" spans="1:21" ht="15" customHeight="1" x14ac:dyDescent="0.25">
      <c r="A46" s="80"/>
      <c r="B46" s="80"/>
      <c r="C46" s="80"/>
      <c r="D46" s="80"/>
      <c r="E46" s="80"/>
      <c r="F46" s="80"/>
      <c r="G46" s="80"/>
      <c r="H46" s="80"/>
      <c r="I46" s="80"/>
      <c r="J46" s="80"/>
    </row>
    <row r="47" spans="1:21" ht="15" customHeight="1" x14ac:dyDescent="0.25">
      <c r="A47" s="80"/>
      <c r="B47" s="80"/>
      <c r="C47" s="80"/>
      <c r="D47" s="80"/>
      <c r="E47" s="80"/>
      <c r="F47" s="80"/>
      <c r="G47" s="80"/>
      <c r="H47" s="80"/>
      <c r="I47" s="80"/>
      <c r="J47" s="80"/>
    </row>
    <row r="48" spans="1:21" ht="15" customHeight="1" x14ac:dyDescent="0.25">
      <c r="A48" s="80"/>
      <c r="B48" s="80"/>
      <c r="C48" s="80"/>
      <c r="D48" s="80"/>
      <c r="E48" s="80"/>
      <c r="F48" s="80"/>
      <c r="G48" s="80"/>
      <c r="H48" s="80"/>
      <c r="I48" s="80"/>
      <c r="J48" s="80"/>
    </row>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sheetData>
  <mergeCells count="24">
    <mergeCell ref="B12:B14"/>
    <mergeCell ref="C25:I25"/>
    <mergeCell ref="C31:I34"/>
    <mergeCell ref="C28:I29"/>
    <mergeCell ref="C21:I24"/>
    <mergeCell ref="C26:I27"/>
    <mergeCell ref="C18:I20"/>
    <mergeCell ref="B31:B34"/>
    <mergeCell ref="C37:I40"/>
    <mergeCell ref="B37:B40"/>
    <mergeCell ref="B7:I7"/>
    <mergeCell ref="C35:I35"/>
    <mergeCell ref="C36:I36"/>
    <mergeCell ref="C30:I30"/>
    <mergeCell ref="C15:I15"/>
    <mergeCell ref="B28:B29"/>
    <mergeCell ref="B9:I9"/>
    <mergeCell ref="B21:B24"/>
    <mergeCell ref="B26:B27"/>
    <mergeCell ref="C16:I17"/>
    <mergeCell ref="B16:B17"/>
    <mergeCell ref="B18:B20"/>
    <mergeCell ref="C11:I11"/>
    <mergeCell ref="C12:I14"/>
  </mergeCells>
  <pageMargins left="0.7" right="0.7" top="0.75" bottom="0.75" header="0.3" footer="0.3"/>
  <pageSetup scale="59" orientation="portrait" r:id="rId1"/>
  <rowBreaks count="1" manualBreakCount="1">
    <brk id="25" max="9"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3"/>
  <sheetViews>
    <sheetView tabSelected="1" view="pageBreakPreview" topLeftCell="A27" zoomScale="50" zoomScaleNormal="50" zoomScaleSheetLayoutView="50" zoomScalePageLayoutView="50" workbookViewId="0">
      <selection activeCell="J35" sqref="J35"/>
    </sheetView>
  </sheetViews>
  <sheetFormatPr baseColWidth="10" defaultColWidth="10.85546875" defaultRowHeight="18.75" x14ac:dyDescent="0.3"/>
  <cols>
    <col min="1" max="1" width="4.28515625" style="52" customWidth="1"/>
    <col min="2" max="2" width="13" style="58" bestFit="1" customWidth="1"/>
    <col min="3" max="3" width="41.42578125" style="52" customWidth="1"/>
    <col min="4" max="4" width="41.7109375" style="52" customWidth="1"/>
    <col min="5" max="5" width="28.85546875" style="52" customWidth="1"/>
    <col min="6" max="6" width="29.7109375" style="52" customWidth="1"/>
    <col min="7" max="7" width="39.140625"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42578125" style="52" customWidth="1"/>
    <col min="19" max="19" width="3.7109375" style="52" customWidth="1"/>
    <col min="20" max="16384" width="10.85546875" style="52"/>
  </cols>
  <sheetData>
    <row r="1" spans="1:21" ht="37.5" customHeight="1" x14ac:dyDescent="0.25">
      <c r="A1" s="130"/>
      <c r="B1" s="131"/>
      <c r="C1" s="90"/>
      <c r="D1" s="188" t="s">
        <v>201</v>
      </c>
      <c r="E1" s="189"/>
      <c r="F1" s="189"/>
      <c r="G1" s="189"/>
      <c r="H1" s="189"/>
      <c r="I1" s="189"/>
      <c r="J1" s="189"/>
      <c r="K1" s="189"/>
      <c r="L1" s="189"/>
      <c r="M1" s="189"/>
      <c r="N1" s="189"/>
      <c r="O1" s="190"/>
      <c r="P1" s="132" t="s">
        <v>202</v>
      </c>
      <c r="Q1" s="133"/>
      <c r="R1" s="134"/>
      <c r="S1" s="88"/>
      <c r="T1" s="88"/>
      <c r="U1" s="88"/>
    </row>
    <row r="2" spans="1:21" ht="37.5" customHeight="1" x14ac:dyDescent="0.25">
      <c r="A2" s="130"/>
      <c r="B2" s="131"/>
      <c r="C2" s="90"/>
      <c r="D2" s="188" t="s">
        <v>203</v>
      </c>
      <c r="E2" s="189"/>
      <c r="F2" s="189"/>
      <c r="G2" s="189"/>
      <c r="H2" s="189"/>
      <c r="I2" s="189"/>
      <c r="J2" s="189"/>
      <c r="K2" s="189"/>
      <c r="L2" s="189"/>
      <c r="M2" s="189"/>
      <c r="N2" s="189"/>
      <c r="O2" s="190"/>
      <c r="P2" s="132" t="s">
        <v>204</v>
      </c>
      <c r="Q2" s="133"/>
      <c r="R2" s="134"/>
      <c r="S2" s="88"/>
      <c r="T2" s="88"/>
      <c r="U2" s="88"/>
    </row>
    <row r="3" spans="1:21" ht="43.5" customHeight="1" x14ac:dyDescent="0.25">
      <c r="A3" s="130"/>
      <c r="B3" s="131"/>
      <c r="C3" s="90"/>
      <c r="D3" s="188" t="s">
        <v>205</v>
      </c>
      <c r="E3" s="189"/>
      <c r="F3" s="189"/>
      <c r="G3" s="189"/>
      <c r="H3" s="189"/>
      <c r="I3" s="189"/>
      <c r="J3" s="189"/>
      <c r="K3" s="189"/>
      <c r="L3" s="189"/>
      <c r="M3" s="189"/>
      <c r="N3" s="189"/>
      <c r="O3" s="190"/>
      <c r="P3" s="132" t="s">
        <v>206</v>
      </c>
      <c r="Q3" s="133"/>
      <c r="R3" s="134"/>
      <c r="S3" s="88"/>
      <c r="T3" s="88"/>
      <c r="U3" s="88"/>
    </row>
    <row r="4" spans="1:21" ht="33" customHeight="1" thickBot="1" x14ac:dyDescent="0.3">
      <c r="A4" s="130"/>
      <c r="B4" s="135"/>
      <c r="C4" s="136"/>
      <c r="D4" s="191" t="s">
        <v>207</v>
      </c>
      <c r="E4" s="192"/>
      <c r="F4" s="192"/>
      <c r="G4" s="192"/>
      <c r="H4" s="192"/>
      <c r="I4" s="192"/>
      <c r="J4" s="192"/>
      <c r="K4" s="192"/>
      <c r="L4" s="192"/>
      <c r="M4" s="192"/>
      <c r="N4" s="192"/>
      <c r="O4" s="193"/>
      <c r="P4" s="132" t="s">
        <v>208</v>
      </c>
      <c r="Q4" s="133"/>
      <c r="R4" s="134"/>
      <c r="S4" s="88"/>
      <c r="T4" s="88"/>
      <c r="U4" s="88"/>
    </row>
    <row r="5" spans="1:21" ht="58.5" customHeight="1" thickBot="1" x14ac:dyDescent="0.3">
      <c r="A5" s="88"/>
      <c r="B5" s="89"/>
      <c r="C5" s="90"/>
      <c r="D5" s="90"/>
      <c r="E5" s="90"/>
      <c r="F5" s="90"/>
      <c r="G5" s="90"/>
      <c r="H5" s="90"/>
      <c r="I5" s="90"/>
      <c r="J5" s="90"/>
      <c r="K5" s="90"/>
      <c r="L5" s="90"/>
      <c r="M5" s="90"/>
      <c r="N5" s="90"/>
      <c r="O5" s="90"/>
      <c r="P5" s="91"/>
      <c r="Q5" s="90"/>
      <c r="R5" s="90"/>
      <c r="S5" s="88"/>
      <c r="T5" s="88"/>
      <c r="U5" s="88"/>
    </row>
    <row r="6" spans="1:21" ht="64.5" customHeight="1" thickBot="1" x14ac:dyDescent="0.3">
      <c r="A6" s="88"/>
      <c r="B6" s="215" t="s">
        <v>80</v>
      </c>
      <c r="C6" s="216"/>
      <c r="D6" s="216"/>
      <c r="E6" s="216"/>
      <c r="F6" s="216"/>
      <c r="G6" s="216"/>
      <c r="H6" s="216"/>
      <c r="I6" s="216"/>
      <c r="J6" s="216"/>
      <c r="K6" s="216"/>
      <c r="L6" s="216"/>
      <c r="M6" s="216"/>
      <c r="N6" s="216"/>
      <c r="O6" s="216"/>
      <c r="P6" s="216"/>
      <c r="Q6" s="216"/>
      <c r="R6" s="217"/>
      <c r="S6" s="88"/>
      <c r="T6" s="88"/>
      <c r="U6" s="88"/>
    </row>
    <row r="7" spans="1:21" ht="35.25" customHeight="1" thickBot="1" x14ac:dyDescent="0.3">
      <c r="A7" s="88"/>
      <c r="B7" s="211" t="s">
        <v>81</v>
      </c>
      <c r="C7" s="196"/>
      <c r="D7" s="196"/>
      <c r="E7" s="196"/>
      <c r="F7" s="196"/>
      <c r="G7" s="196"/>
      <c r="H7" s="197"/>
      <c r="I7" s="127"/>
      <c r="J7" s="127"/>
      <c r="K7" s="196"/>
      <c r="L7" s="196"/>
      <c r="M7" s="196"/>
      <c r="N7" s="197"/>
      <c r="O7" s="211" t="s">
        <v>82</v>
      </c>
      <c r="P7" s="212"/>
      <c r="Q7" s="212"/>
      <c r="R7" s="213"/>
      <c r="S7" s="88"/>
      <c r="T7" s="88"/>
      <c r="U7" s="88"/>
    </row>
    <row r="8" spans="1:21" s="56" customFormat="1" ht="56.25" customHeight="1" thickBot="1" x14ac:dyDescent="0.5">
      <c r="A8" s="88"/>
      <c r="B8" s="218" t="s">
        <v>17</v>
      </c>
      <c r="C8" s="219" t="s">
        <v>83</v>
      </c>
      <c r="D8" s="198" t="s">
        <v>84</v>
      </c>
      <c r="E8" s="198" t="s">
        <v>85</v>
      </c>
      <c r="F8" s="198" t="s">
        <v>86</v>
      </c>
      <c r="G8" s="198" t="s">
        <v>60</v>
      </c>
      <c r="H8" s="224" t="s">
        <v>87</v>
      </c>
      <c r="I8" s="225"/>
      <c r="J8" s="221" t="s">
        <v>88</v>
      </c>
      <c r="K8" s="222"/>
      <c r="L8" s="222"/>
      <c r="M8" s="222"/>
      <c r="N8" s="223"/>
      <c r="O8" s="198" t="s">
        <v>89</v>
      </c>
      <c r="P8" s="214" t="s">
        <v>90</v>
      </c>
      <c r="Q8" s="198" t="s">
        <v>78</v>
      </c>
      <c r="R8" s="198"/>
      <c r="S8" s="88"/>
      <c r="T8" s="88"/>
      <c r="U8" s="88"/>
    </row>
    <row r="9" spans="1:21" s="57" customFormat="1" ht="129" customHeight="1" thickBot="1" x14ac:dyDescent="0.5">
      <c r="A9" s="88"/>
      <c r="B9" s="218"/>
      <c r="C9" s="220"/>
      <c r="D9" s="198"/>
      <c r="E9" s="198"/>
      <c r="F9" s="198"/>
      <c r="G9" s="198"/>
      <c r="H9" s="226"/>
      <c r="I9" s="227"/>
      <c r="J9" s="122" t="s">
        <v>91</v>
      </c>
      <c r="K9" s="122" t="s">
        <v>92</v>
      </c>
      <c r="L9" s="122" t="s">
        <v>93</v>
      </c>
      <c r="M9" s="122" t="s">
        <v>94</v>
      </c>
      <c r="N9" s="122" t="s">
        <v>95</v>
      </c>
      <c r="O9" s="198"/>
      <c r="P9" s="214"/>
      <c r="Q9" s="92" t="s">
        <v>96</v>
      </c>
      <c r="R9" s="92" t="s">
        <v>97</v>
      </c>
      <c r="S9" s="88"/>
      <c r="T9" s="88"/>
      <c r="U9" s="88"/>
    </row>
    <row r="10" spans="1:21" ht="46.5" customHeight="1" x14ac:dyDescent="0.25">
      <c r="A10" s="88"/>
      <c r="B10" s="242">
        <v>1</v>
      </c>
      <c r="C10" s="243" t="s">
        <v>198</v>
      </c>
      <c r="D10" s="238" t="s">
        <v>178</v>
      </c>
      <c r="E10" s="238" t="s">
        <v>179</v>
      </c>
      <c r="F10" s="228" t="s">
        <v>195</v>
      </c>
      <c r="G10" s="128" t="s">
        <v>180</v>
      </c>
      <c r="H10" s="260">
        <v>0.3</v>
      </c>
      <c r="I10" s="203"/>
      <c r="J10" s="261">
        <v>0.5</v>
      </c>
      <c r="K10" s="260">
        <v>0.45</v>
      </c>
      <c r="L10" s="199" t="s">
        <v>209</v>
      </c>
      <c r="M10" s="201">
        <v>0.5</v>
      </c>
      <c r="N10" s="203">
        <v>0.5</v>
      </c>
      <c r="O10" s="229">
        <f>IF(SUM(K10,N10)&gt;100%,"NO PERMITIDO",SUM(K10,N10))</f>
        <v>0.95</v>
      </c>
      <c r="P10" s="234">
        <f>H10*O10/100%</f>
        <v>0.28499999999999998</v>
      </c>
      <c r="Q10" s="264" t="s">
        <v>216</v>
      </c>
      <c r="R10" s="264" t="s">
        <v>213</v>
      </c>
      <c r="S10" s="88"/>
      <c r="T10" s="88"/>
      <c r="U10" s="88"/>
    </row>
    <row r="11" spans="1:21" ht="69" customHeight="1" x14ac:dyDescent="0.25">
      <c r="A11" s="88"/>
      <c r="B11" s="237"/>
      <c r="C11" s="241"/>
      <c r="D11" s="239"/>
      <c r="E11" s="239"/>
      <c r="F11" s="200"/>
      <c r="G11" s="129" t="s">
        <v>200</v>
      </c>
      <c r="H11" s="200"/>
      <c r="I11" s="204"/>
      <c r="J11" s="210"/>
      <c r="K11" s="200"/>
      <c r="L11" s="200"/>
      <c r="M11" s="202"/>
      <c r="N11" s="204"/>
      <c r="O11" s="230"/>
      <c r="P11" s="235"/>
      <c r="Q11" s="210"/>
      <c r="R11" s="210"/>
      <c r="S11" s="88"/>
      <c r="T11" s="88"/>
      <c r="U11" s="88"/>
    </row>
    <row r="12" spans="1:21" ht="46.5" customHeight="1" x14ac:dyDescent="0.25">
      <c r="A12" s="88"/>
      <c r="B12" s="237"/>
      <c r="C12" s="241"/>
      <c r="D12" s="239"/>
      <c r="E12" s="239"/>
      <c r="F12" s="200"/>
      <c r="G12" s="129" t="s">
        <v>181</v>
      </c>
      <c r="H12" s="200"/>
      <c r="I12" s="121"/>
      <c r="J12" s="210"/>
      <c r="K12" s="200"/>
      <c r="L12" s="200"/>
      <c r="M12" s="202"/>
      <c r="N12" s="204"/>
      <c r="O12" s="230"/>
      <c r="P12" s="235"/>
      <c r="Q12" s="210"/>
      <c r="R12" s="210"/>
      <c r="S12" s="88"/>
      <c r="T12" s="88"/>
      <c r="U12" s="88"/>
    </row>
    <row r="13" spans="1:21" ht="105" customHeight="1" thickBot="1" x14ac:dyDescent="0.3">
      <c r="A13" s="88"/>
      <c r="B13" s="237"/>
      <c r="C13" s="241"/>
      <c r="D13" s="239"/>
      <c r="E13" s="239"/>
      <c r="F13" s="200"/>
      <c r="G13" s="129" t="s">
        <v>199</v>
      </c>
      <c r="H13" s="200"/>
      <c r="I13" s="121"/>
      <c r="J13" s="210"/>
      <c r="K13" s="200"/>
      <c r="L13" s="200"/>
      <c r="M13" s="202"/>
      <c r="N13" s="204"/>
      <c r="O13" s="230"/>
      <c r="P13" s="235"/>
      <c r="Q13" s="210"/>
      <c r="R13" s="210"/>
      <c r="S13" s="88"/>
      <c r="T13" s="88"/>
      <c r="U13" s="88"/>
    </row>
    <row r="14" spans="1:21" ht="52.5" customHeight="1" x14ac:dyDescent="0.25">
      <c r="A14" s="88"/>
      <c r="B14" s="236">
        <v>2</v>
      </c>
      <c r="C14" s="238" t="s">
        <v>198</v>
      </c>
      <c r="D14" s="240" t="s">
        <v>177</v>
      </c>
      <c r="E14" s="240" t="s">
        <v>182</v>
      </c>
      <c r="F14" s="228" t="s">
        <v>195</v>
      </c>
      <c r="G14" s="128" t="s">
        <v>183</v>
      </c>
      <c r="H14" s="205">
        <v>0.5</v>
      </c>
      <c r="I14" s="121"/>
      <c r="J14" s="209">
        <v>0.5</v>
      </c>
      <c r="K14" s="205">
        <v>0.4</v>
      </c>
      <c r="L14" s="207" t="s">
        <v>210</v>
      </c>
      <c r="M14" s="205">
        <v>0.5</v>
      </c>
      <c r="N14" s="204">
        <v>0.15</v>
      </c>
      <c r="O14" s="262">
        <f t="shared" ref="O14" si="0">IF(SUM(K14,N14)&gt;100%,"NO PERMITIDO",SUM(K14,N14))</f>
        <v>0.55000000000000004</v>
      </c>
      <c r="P14" s="263">
        <f t="shared" ref="P14" si="1">H14*O14/100%</f>
        <v>0.27500000000000002</v>
      </c>
      <c r="Q14" s="210" t="s">
        <v>217</v>
      </c>
      <c r="R14" s="210" t="s">
        <v>212</v>
      </c>
      <c r="S14" s="88"/>
      <c r="T14" s="88"/>
      <c r="U14" s="88"/>
    </row>
    <row r="15" spans="1:21" ht="111" customHeight="1" x14ac:dyDescent="0.25">
      <c r="A15" s="88"/>
      <c r="B15" s="237"/>
      <c r="C15" s="239"/>
      <c r="D15" s="241"/>
      <c r="E15" s="241"/>
      <c r="F15" s="200"/>
      <c r="G15" s="129" t="s">
        <v>188</v>
      </c>
      <c r="H15" s="206"/>
      <c r="I15" s="121"/>
      <c r="J15" s="210"/>
      <c r="K15" s="206"/>
      <c r="L15" s="208"/>
      <c r="M15" s="206"/>
      <c r="N15" s="204"/>
      <c r="O15" s="262"/>
      <c r="P15" s="263"/>
      <c r="Q15" s="210"/>
      <c r="R15" s="210"/>
      <c r="S15" s="88"/>
      <c r="T15" s="88"/>
      <c r="U15" s="88"/>
    </row>
    <row r="16" spans="1:21" ht="45.75" customHeight="1" thickBot="1" x14ac:dyDescent="0.3">
      <c r="A16" s="88"/>
      <c r="B16" s="237"/>
      <c r="C16" s="239"/>
      <c r="D16" s="241"/>
      <c r="E16" s="241"/>
      <c r="F16" s="200"/>
      <c r="G16" s="129" t="s">
        <v>181</v>
      </c>
      <c r="H16" s="206"/>
      <c r="I16" s="126"/>
      <c r="J16" s="210"/>
      <c r="K16" s="206"/>
      <c r="L16" s="208"/>
      <c r="M16" s="206"/>
      <c r="N16" s="204"/>
      <c r="O16" s="262"/>
      <c r="P16" s="263"/>
      <c r="Q16" s="210"/>
      <c r="R16" s="210"/>
      <c r="S16" s="88"/>
      <c r="T16" s="88"/>
      <c r="U16" s="88"/>
    </row>
    <row r="17" spans="1:21" ht="74.25" customHeight="1" x14ac:dyDescent="0.25">
      <c r="A17" s="88"/>
      <c r="B17" s="236">
        <v>3</v>
      </c>
      <c r="C17" s="240" t="s">
        <v>198</v>
      </c>
      <c r="D17" s="240" t="s">
        <v>184</v>
      </c>
      <c r="E17" s="240" t="s">
        <v>185</v>
      </c>
      <c r="F17" s="228" t="s">
        <v>195</v>
      </c>
      <c r="G17" s="128" t="s">
        <v>186</v>
      </c>
      <c r="H17" s="205">
        <v>0.3</v>
      </c>
      <c r="I17" s="121"/>
      <c r="J17" s="209">
        <v>0.5</v>
      </c>
      <c r="K17" s="205">
        <v>0.5</v>
      </c>
      <c r="L17" s="207" t="s">
        <v>211</v>
      </c>
      <c r="M17" s="205">
        <v>0.5</v>
      </c>
      <c r="N17" s="204">
        <v>0.15</v>
      </c>
      <c r="O17" s="262">
        <f t="shared" ref="O17" si="2">IF(SUM(K17,N17)&gt;100%,"NO PERMITIDO",SUM(K17,N17))</f>
        <v>0.65</v>
      </c>
      <c r="P17" s="263">
        <f t="shared" ref="P17" si="3">H17*O17/100%</f>
        <v>0.19500000000000001</v>
      </c>
      <c r="Q17" s="210" t="s">
        <v>218</v>
      </c>
      <c r="R17" s="210" t="s">
        <v>214</v>
      </c>
      <c r="S17" s="88"/>
      <c r="T17" s="88"/>
      <c r="U17" s="88"/>
    </row>
    <row r="18" spans="1:21" ht="65.25" customHeight="1" x14ac:dyDescent="0.25">
      <c r="A18" s="88"/>
      <c r="B18" s="237"/>
      <c r="C18" s="241"/>
      <c r="D18" s="241"/>
      <c r="E18" s="241"/>
      <c r="F18" s="200"/>
      <c r="G18" s="129" t="s">
        <v>187</v>
      </c>
      <c r="H18" s="206"/>
      <c r="I18" s="121"/>
      <c r="J18" s="210"/>
      <c r="K18" s="206"/>
      <c r="L18" s="208"/>
      <c r="M18" s="206"/>
      <c r="N18" s="204"/>
      <c r="O18" s="262"/>
      <c r="P18" s="263"/>
      <c r="Q18" s="210"/>
      <c r="R18" s="210"/>
      <c r="S18" s="88"/>
      <c r="T18" s="88"/>
      <c r="U18" s="88"/>
    </row>
    <row r="19" spans="1:21" ht="54.75" customHeight="1" thickBot="1" x14ac:dyDescent="0.3">
      <c r="A19" s="88"/>
      <c r="B19" s="237"/>
      <c r="C19" s="241"/>
      <c r="D19" s="241"/>
      <c r="E19" s="241"/>
      <c r="F19" s="200"/>
      <c r="G19" s="129" t="s">
        <v>181</v>
      </c>
      <c r="H19" s="206"/>
      <c r="I19" s="121"/>
      <c r="J19" s="210"/>
      <c r="K19" s="206"/>
      <c r="L19" s="208"/>
      <c r="M19" s="206"/>
      <c r="N19" s="204"/>
      <c r="O19" s="262"/>
      <c r="P19" s="263"/>
      <c r="Q19" s="210"/>
      <c r="R19" s="210"/>
      <c r="S19" s="88"/>
      <c r="T19" s="88"/>
      <c r="U19" s="88"/>
    </row>
    <row r="20" spans="1:21" ht="74.25" customHeight="1" x14ac:dyDescent="0.25">
      <c r="A20" s="88"/>
      <c r="B20" s="236">
        <v>4</v>
      </c>
      <c r="C20" s="240" t="s">
        <v>197</v>
      </c>
      <c r="D20" s="240" t="s">
        <v>190</v>
      </c>
      <c r="E20" s="240" t="s">
        <v>189</v>
      </c>
      <c r="F20" s="228" t="s">
        <v>195</v>
      </c>
      <c r="G20" s="128" t="s">
        <v>191</v>
      </c>
      <c r="H20" s="205">
        <v>0.1</v>
      </c>
      <c r="I20" s="121"/>
      <c r="J20" s="209">
        <v>0.5</v>
      </c>
      <c r="K20" s="205">
        <v>0.5</v>
      </c>
      <c r="L20" s="207" t="s">
        <v>215</v>
      </c>
      <c r="M20" s="205">
        <v>0.5</v>
      </c>
      <c r="N20" s="204">
        <v>0.05</v>
      </c>
      <c r="O20" s="262">
        <f t="shared" ref="O20" si="4">IF(SUM(K20,N20)&gt;100%,"NO PERMITIDO",SUM(K20,N20))</f>
        <v>0.55000000000000004</v>
      </c>
      <c r="P20" s="263">
        <f t="shared" ref="P20" si="5">H20*O20/100%</f>
        <v>5.5000000000000007E-2</v>
      </c>
      <c r="Q20" s="210" t="s">
        <v>220</v>
      </c>
      <c r="R20" s="210" t="s">
        <v>219</v>
      </c>
      <c r="S20" s="88"/>
      <c r="T20" s="88"/>
      <c r="U20" s="88"/>
    </row>
    <row r="21" spans="1:21" ht="63.75" customHeight="1" x14ac:dyDescent="0.25">
      <c r="A21" s="88"/>
      <c r="B21" s="237"/>
      <c r="C21" s="241"/>
      <c r="D21" s="241"/>
      <c r="E21" s="241"/>
      <c r="F21" s="200"/>
      <c r="G21" s="129" t="s">
        <v>192</v>
      </c>
      <c r="H21" s="206"/>
      <c r="I21" s="121"/>
      <c r="J21" s="210"/>
      <c r="K21" s="206"/>
      <c r="L21" s="208"/>
      <c r="M21" s="206"/>
      <c r="N21" s="204"/>
      <c r="O21" s="262"/>
      <c r="P21" s="263"/>
      <c r="Q21" s="210"/>
      <c r="R21" s="210"/>
      <c r="S21" s="88"/>
      <c r="T21" s="88"/>
      <c r="U21" s="88"/>
    </row>
    <row r="22" spans="1:21" ht="50.25" customHeight="1" x14ac:dyDescent="0.25">
      <c r="A22" s="88"/>
      <c r="B22" s="237"/>
      <c r="C22" s="241"/>
      <c r="D22" s="241"/>
      <c r="E22" s="241"/>
      <c r="F22" s="200"/>
      <c r="G22" s="129" t="s">
        <v>193</v>
      </c>
      <c r="H22" s="206"/>
      <c r="I22" s="121"/>
      <c r="J22" s="210"/>
      <c r="K22" s="206"/>
      <c r="L22" s="208"/>
      <c r="M22" s="206"/>
      <c r="N22" s="204"/>
      <c r="O22" s="262"/>
      <c r="P22" s="263"/>
      <c r="Q22" s="210"/>
      <c r="R22" s="210"/>
      <c r="S22" s="88"/>
      <c r="T22" s="88"/>
      <c r="U22" s="88"/>
    </row>
    <row r="23" spans="1:21" ht="67.5" customHeight="1" thickBot="1" x14ac:dyDescent="0.3">
      <c r="A23" s="88"/>
      <c r="B23" s="237"/>
      <c r="C23" s="241"/>
      <c r="D23" s="241"/>
      <c r="E23" s="241"/>
      <c r="F23" s="200"/>
      <c r="G23" s="129" t="s">
        <v>194</v>
      </c>
      <c r="H23" s="206"/>
      <c r="I23" s="126"/>
      <c r="J23" s="210"/>
      <c r="K23" s="206"/>
      <c r="L23" s="208"/>
      <c r="M23" s="206"/>
      <c r="N23" s="204"/>
      <c r="O23" s="262"/>
      <c r="P23" s="263"/>
      <c r="Q23" s="210"/>
      <c r="R23" s="210"/>
      <c r="S23" s="88"/>
      <c r="T23" s="88"/>
      <c r="U23" s="88"/>
    </row>
    <row r="24" spans="1:21" ht="27" customHeight="1" thickBot="1" x14ac:dyDescent="0.35">
      <c r="A24" s="88"/>
      <c r="B24" s="124" t="s">
        <v>48</v>
      </c>
      <c r="C24" s="68"/>
      <c r="D24" s="68"/>
      <c r="E24" s="69"/>
      <c r="F24" s="69"/>
      <c r="G24" s="69"/>
      <c r="H24" s="125" t="str">
        <f>IF(SUM(H10:H23)&gt;100%,"supera el 100%",SUM(H10:H23))</f>
        <v>supera el 100%</v>
      </c>
      <c r="I24" s="70"/>
      <c r="J24" s="70"/>
      <c r="K24" s="70"/>
      <c r="L24" s="71"/>
      <c r="M24" s="71"/>
      <c r="N24" s="70"/>
      <c r="O24" s="71"/>
      <c r="P24" s="72">
        <f>SUM(P10:P23)</f>
        <v>0.81000000000000016</v>
      </c>
      <c r="Q24" s="62"/>
      <c r="R24" s="77"/>
      <c r="S24" s="88"/>
      <c r="T24" s="88"/>
      <c r="U24" s="88"/>
    </row>
    <row r="25" spans="1:21" ht="91.5" customHeight="1" x14ac:dyDescent="0.25">
      <c r="A25" s="88"/>
      <c r="B25" s="231" t="s">
        <v>196</v>
      </c>
      <c r="C25" s="232"/>
      <c r="D25" s="232"/>
      <c r="E25" s="232"/>
      <c r="F25" s="232"/>
      <c r="G25" s="232"/>
      <c r="H25" s="232"/>
      <c r="I25" s="232"/>
      <c r="J25" s="232"/>
      <c r="K25" s="232"/>
      <c r="L25" s="232"/>
      <c r="M25" s="232"/>
      <c r="N25" s="232"/>
      <c r="O25" s="233"/>
      <c r="P25" s="67">
        <v>0</v>
      </c>
      <c r="Q25" s="194"/>
      <c r="R25" s="195"/>
      <c r="S25" s="88"/>
      <c r="T25" s="88"/>
      <c r="U25" s="88"/>
    </row>
    <row r="26" spans="1:21" ht="27" customHeight="1" x14ac:dyDescent="0.25">
      <c r="A26" s="88"/>
      <c r="B26" s="73"/>
      <c r="C26" s="65"/>
      <c r="D26" s="65"/>
      <c r="E26" s="65"/>
      <c r="F26" s="65"/>
      <c r="G26" s="65"/>
      <c r="H26" s="65"/>
      <c r="I26" s="65"/>
      <c r="J26" s="65"/>
      <c r="K26" s="65"/>
      <c r="L26" s="65"/>
      <c r="M26" s="64"/>
      <c r="N26" s="64"/>
      <c r="O26" s="64"/>
      <c r="P26" s="66">
        <f>SUM(P24:P25)</f>
        <v>0.81000000000000016</v>
      </c>
      <c r="Q26" s="194"/>
      <c r="R26" s="195"/>
      <c r="S26" s="88"/>
      <c r="T26" s="88"/>
      <c r="U26" s="88"/>
    </row>
    <row r="27" spans="1:21" ht="27" customHeight="1" x14ac:dyDescent="0.25">
      <c r="A27" s="88"/>
      <c r="B27" s="74"/>
      <c r="C27" s="63"/>
      <c r="D27" s="63"/>
      <c r="E27" s="63"/>
      <c r="F27" s="64"/>
      <c r="G27" s="64"/>
      <c r="H27" s="64"/>
      <c r="I27" s="64"/>
      <c r="J27" s="64"/>
      <c r="K27" s="64"/>
      <c r="L27" s="64"/>
      <c r="M27" s="64"/>
      <c r="N27" s="64"/>
      <c r="O27" s="64"/>
      <c r="P27" s="64"/>
      <c r="Q27" s="194"/>
      <c r="R27" s="195"/>
      <c r="S27" s="88"/>
      <c r="T27" s="88"/>
      <c r="U27" s="88"/>
    </row>
    <row r="28" spans="1:21" ht="29.25" customHeight="1" thickBot="1" x14ac:dyDescent="0.3">
      <c r="A28" s="88"/>
      <c r="B28" s="93"/>
      <c r="C28" s="94"/>
      <c r="D28" s="75"/>
      <c r="E28" s="75"/>
      <c r="F28" s="94"/>
      <c r="G28" s="94"/>
      <c r="H28" s="75"/>
      <c r="I28" s="75"/>
      <c r="J28" s="75"/>
      <c r="K28" s="75"/>
      <c r="L28" s="75"/>
      <c r="M28" s="75"/>
      <c r="N28" s="75"/>
      <c r="O28" s="75"/>
      <c r="P28" s="95"/>
      <c r="Q28" s="75"/>
      <c r="R28" s="96"/>
      <c r="S28" s="88"/>
      <c r="T28" s="88"/>
      <c r="U28" s="88"/>
    </row>
    <row r="29" spans="1:21" ht="48.75" customHeight="1" x14ac:dyDescent="0.35">
      <c r="A29" s="88"/>
      <c r="B29" s="93"/>
      <c r="C29" s="110" t="s">
        <v>98</v>
      </c>
      <c r="D29" s="250">
        <v>44420</v>
      </c>
      <c r="E29" s="251"/>
      <c r="F29" s="75"/>
      <c r="G29" s="257"/>
      <c r="H29" s="258"/>
      <c r="I29" s="258"/>
      <c r="J29" s="259"/>
      <c r="K29" s="97"/>
      <c r="L29" s="244"/>
      <c r="M29" s="245"/>
      <c r="N29" s="245"/>
      <c r="O29" s="246"/>
      <c r="P29" s="98"/>
      <c r="Q29" s="99"/>
      <c r="R29" s="100"/>
      <c r="S29" s="88"/>
      <c r="T29" s="88"/>
      <c r="U29" s="88"/>
    </row>
    <row r="30" spans="1:21" ht="48" customHeight="1" thickBot="1" x14ac:dyDescent="0.4">
      <c r="A30" s="88"/>
      <c r="B30" s="93"/>
      <c r="C30" s="110" t="s">
        <v>99</v>
      </c>
      <c r="D30" s="252">
        <v>44561</v>
      </c>
      <c r="E30" s="253"/>
      <c r="F30" s="75"/>
      <c r="G30" s="254" t="s">
        <v>176</v>
      </c>
      <c r="H30" s="255"/>
      <c r="I30" s="255"/>
      <c r="J30" s="256"/>
      <c r="K30" s="97"/>
      <c r="L30" s="247" t="s">
        <v>100</v>
      </c>
      <c r="M30" s="248"/>
      <c r="N30" s="248"/>
      <c r="O30" s="249"/>
      <c r="P30" s="101"/>
      <c r="Q30" s="102"/>
      <c r="R30" s="103"/>
      <c r="S30" s="88"/>
      <c r="T30" s="88"/>
      <c r="U30" s="88"/>
    </row>
    <row r="31" spans="1:21" ht="27" thickBot="1" x14ac:dyDescent="0.3">
      <c r="A31" s="88"/>
      <c r="B31" s="104"/>
      <c r="C31" s="105"/>
      <c r="D31" s="76"/>
      <c r="E31" s="76"/>
      <c r="F31" s="76"/>
      <c r="G31" s="76"/>
      <c r="H31" s="76"/>
      <c r="I31" s="76"/>
      <c r="J31" s="76"/>
      <c r="K31" s="76"/>
      <c r="L31" s="76"/>
      <c r="M31" s="76"/>
      <c r="N31" s="76"/>
      <c r="O31" s="76"/>
      <c r="P31" s="106"/>
      <c r="Q31" s="76"/>
      <c r="R31" s="107"/>
      <c r="S31" s="88"/>
      <c r="T31" s="88"/>
      <c r="U31" s="88"/>
    </row>
    <row r="32" spans="1:21" ht="26.25" x14ac:dyDescent="0.25">
      <c r="A32" s="88"/>
      <c r="B32" s="88"/>
      <c r="C32" s="88"/>
      <c r="D32" s="88"/>
      <c r="E32" s="88"/>
      <c r="F32" s="88"/>
      <c r="G32" s="88"/>
      <c r="H32" s="88"/>
      <c r="I32" s="88"/>
      <c r="J32" s="88"/>
      <c r="K32" s="88"/>
      <c r="L32" s="88"/>
      <c r="M32" s="88"/>
      <c r="N32" s="88"/>
      <c r="O32" s="88"/>
      <c r="P32" s="88"/>
      <c r="Q32" s="88"/>
      <c r="R32" s="88"/>
      <c r="S32" s="88"/>
      <c r="T32" s="88"/>
      <c r="U32" s="88"/>
    </row>
    <row r="33" spans="1:21" ht="26.25" x14ac:dyDescent="0.25">
      <c r="A33" s="88"/>
      <c r="B33" s="88"/>
      <c r="C33" s="88"/>
      <c r="D33" s="88"/>
      <c r="E33" s="88"/>
      <c r="F33" s="88"/>
      <c r="G33" s="88"/>
      <c r="H33" s="88"/>
      <c r="I33" s="88"/>
      <c r="J33" s="88"/>
      <c r="K33" s="88"/>
      <c r="L33" s="88"/>
      <c r="M33" s="88"/>
      <c r="N33" s="88"/>
      <c r="O33" s="88"/>
      <c r="P33" s="88"/>
      <c r="Q33" s="88"/>
      <c r="R33" s="88"/>
      <c r="S33" s="88"/>
      <c r="T33" s="88"/>
      <c r="U33" s="88"/>
    </row>
  </sheetData>
  <mergeCells count="88">
    <mergeCell ref="N17:N19"/>
    <mergeCell ref="Q10:Q13"/>
    <mergeCell ref="R10:R13"/>
    <mergeCell ref="Q14:Q16"/>
    <mergeCell ref="R14:R16"/>
    <mergeCell ref="Q17:Q19"/>
    <mergeCell ref="R17:R19"/>
    <mergeCell ref="B17:B19"/>
    <mergeCell ref="C17:C19"/>
    <mergeCell ref="D17:D19"/>
    <mergeCell ref="E17:E19"/>
    <mergeCell ref="B20:B23"/>
    <mergeCell ref="C20:C23"/>
    <mergeCell ref="D20:D23"/>
    <mergeCell ref="E20:E23"/>
    <mergeCell ref="C10:C13"/>
    <mergeCell ref="L29:O29"/>
    <mergeCell ref="L30:O30"/>
    <mergeCell ref="D29:E29"/>
    <mergeCell ref="D30:E30"/>
    <mergeCell ref="G30:J30"/>
    <mergeCell ref="G29:J29"/>
    <mergeCell ref="D10:D13"/>
    <mergeCell ref="E10:E13"/>
    <mergeCell ref="F10:F13"/>
    <mergeCell ref="H10:H13"/>
    <mergeCell ref="K10:K13"/>
    <mergeCell ref="I10:I11"/>
    <mergeCell ref="J10:J13"/>
    <mergeCell ref="F20:F23"/>
    <mergeCell ref="H20:H23"/>
    <mergeCell ref="D1:O1"/>
    <mergeCell ref="F17:F19"/>
    <mergeCell ref="O10:O13"/>
    <mergeCell ref="B25:O25"/>
    <mergeCell ref="P10:P13"/>
    <mergeCell ref="B14:B16"/>
    <mergeCell ref="C14:C16"/>
    <mergeCell ref="D14:D16"/>
    <mergeCell ref="E14:E16"/>
    <mergeCell ref="F14:F16"/>
    <mergeCell ref="H14:H16"/>
    <mergeCell ref="K14:K16"/>
    <mergeCell ref="L14:L16"/>
    <mergeCell ref="M14:M16"/>
    <mergeCell ref="N14:N16"/>
    <mergeCell ref="B10:B13"/>
    <mergeCell ref="B6:R6"/>
    <mergeCell ref="B7:H7"/>
    <mergeCell ref="B8:B9"/>
    <mergeCell ref="E8:E9"/>
    <mergeCell ref="C8:C9"/>
    <mergeCell ref="D8:D9"/>
    <mergeCell ref="O8:O9"/>
    <mergeCell ref="J8:N8"/>
    <mergeCell ref="H8:I9"/>
    <mergeCell ref="Q20:Q23"/>
    <mergeCell ref="O7:R7"/>
    <mergeCell ref="F8:F9"/>
    <mergeCell ref="P8:P9"/>
    <mergeCell ref="Q8:R8"/>
    <mergeCell ref="K20:K23"/>
    <mergeCell ref="L20:L23"/>
    <mergeCell ref="M20:M23"/>
    <mergeCell ref="J20:J23"/>
    <mergeCell ref="R20:R23"/>
    <mergeCell ref="O14:O16"/>
    <mergeCell ref="P14:P16"/>
    <mergeCell ref="O17:O19"/>
    <mergeCell ref="O20:O23"/>
    <mergeCell ref="P17:P19"/>
    <mergeCell ref="P20:P23"/>
    <mergeCell ref="D2:O2"/>
    <mergeCell ref="D3:O3"/>
    <mergeCell ref="D4:O4"/>
    <mergeCell ref="Q25:R27"/>
    <mergeCell ref="K7:N7"/>
    <mergeCell ref="G8:G9"/>
    <mergeCell ref="L10:L13"/>
    <mergeCell ref="M10:M13"/>
    <mergeCell ref="N10:N13"/>
    <mergeCell ref="N20:N23"/>
    <mergeCell ref="H17:H19"/>
    <mergeCell ref="K17:K19"/>
    <mergeCell ref="L17:L19"/>
    <mergeCell ref="M17:M19"/>
    <mergeCell ref="J14:J16"/>
    <mergeCell ref="J17:J19"/>
  </mergeCells>
  <conditionalFormatting sqref="O10 O14 O17 O20">
    <cfRule type="cellIs" dxfId="4" priority="2" operator="greaterThan">
      <formula>100</formula>
    </cfRule>
  </conditionalFormatting>
  <dataValidations count="1">
    <dataValidation allowBlank="1" showInputMessage="1" showErrorMessage="1" errorTitle="error" error="solo datos númericos" sqref="H10:H23"/>
  </dataValidations>
  <printOptions horizontalCentered="1" verticalCentered="1"/>
  <pageMargins left="0.35433070866141736" right="0.31496062992125984" top="0.35433070866141736" bottom="0.39370078740157483" header="0.31496062992125984" footer="0.31496062992125984"/>
  <pageSetup paperSize="175" scale="12" orientation="landscape" r:id="rId1"/>
  <rowBreaks count="1" manualBreakCount="1">
    <brk id="31" max="17" man="1"/>
  </rowBreaks>
  <colBreaks count="1" manualBreakCount="1">
    <brk id="18" max="40"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157" t="s">
        <v>101</v>
      </c>
      <c r="C2" s="157"/>
      <c r="D2" s="157"/>
      <c r="E2" s="157"/>
      <c r="F2" s="286"/>
      <c r="G2" s="286"/>
      <c r="H2" s="286"/>
      <c r="I2" s="286"/>
      <c r="J2" s="286"/>
      <c r="K2" s="286"/>
      <c r="L2" s="286"/>
      <c r="M2" s="286"/>
      <c r="N2" s="286"/>
      <c r="O2" s="286"/>
      <c r="P2" s="286"/>
      <c r="Q2" s="286"/>
      <c r="R2" s="286"/>
    </row>
    <row r="3" spans="1:19" x14ac:dyDescent="0.25">
      <c r="B3" s="167" t="s">
        <v>1</v>
      </c>
      <c r="C3" s="167"/>
      <c r="D3" s="167"/>
      <c r="E3" s="167"/>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102</v>
      </c>
      <c r="D8" s="6">
        <v>41715</v>
      </c>
      <c r="F8" s="21"/>
    </row>
    <row r="9" spans="1:19" x14ac:dyDescent="0.25">
      <c r="C9" s="161" t="s">
        <v>103</v>
      </c>
      <c r="D9" s="5" t="s">
        <v>104</v>
      </c>
      <c r="F9" s="20"/>
      <c r="G9" s="7"/>
    </row>
    <row r="10" spans="1:19" x14ac:dyDescent="0.25">
      <c r="C10" s="161"/>
      <c r="D10" s="5" t="s">
        <v>13</v>
      </c>
      <c r="F10" s="20"/>
    </row>
    <row r="11" spans="1:19" x14ac:dyDescent="0.25">
      <c r="C11" s="2" t="s">
        <v>105</v>
      </c>
      <c r="D11" s="5" t="s">
        <v>104</v>
      </c>
      <c r="F11" s="20"/>
    </row>
    <row r="12" spans="1:19" x14ac:dyDescent="0.25">
      <c r="C12" s="2"/>
      <c r="D12" s="5" t="s">
        <v>106</v>
      </c>
      <c r="F12" s="20"/>
    </row>
    <row r="13" spans="1:19" x14ac:dyDescent="0.25">
      <c r="D13" s="29"/>
      <c r="E13" s="20"/>
      <c r="F13" s="20"/>
    </row>
    <row r="14" spans="1:19" ht="15.75" thickBot="1" x14ac:dyDescent="0.3"/>
    <row r="15" spans="1:19" ht="15.75" thickBot="1" x14ac:dyDescent="0.3">
      <c r="A15" s="287" t="s">
        <v>14</v>
      </c>
      <c r="B15" s="288"/>
      <c r="C15" s="288"/>
      <c r="D15" s="288"/>
      <c r="E15" s="288"/>
      <c r="F15" s="288"/>
      <c r="G15" s="288"/>
      <c r="H15" s="289" t="s">
        <v>107</v>
      </c>
      <c r="I15" s="272"/>
      <c r="J15" s="272"/>
      <c r="K15" s="272"/>
      <c r="L15" s="272"/>
      <c r="M15" s="272"/>
      <c r="N15" s="272"/>
      <c r="O15" s="272"/>
      <c r="P15" s="272"/>
      <c r="Q15" s="272"/>
      <c r="R15" s="273"/>
    </row>
    <row r="16" spans="1:19" ht="28.5" customHeight="1" x14ac:dyDescent="0.25">
      <c r="A16" s="114" t="s">
        <v>17</v>
      </c>
      <c r="B16" s="114" t="s">
        <v>18</v>
      </c>
      <c r="C16" s="123" t="s">
        <v>19</v>
      </c>
      <c r="D16" s="114" t="s">
        <v>20</v>
      </c>
      <c r="E16" s="114" t="s">
        <v>108</v>
      </c>
      <c r="F16" s="114" t="s">
        <v>22</v>
      </c>
      <c r="G16" s="36" t="s">
        <v>23</v>
      </c>
      <c r="H16" s="290" t="s">
        <v>109</v>
      </c>
      <c r="I16" s="291"/>
      <c r="J16" s="291"/>
      <c r="K16" s="292"/>
      <c r="L16" s="114" t="s">
        <v>110</v>
      </c>
      <c r="M16" s="293" t="s">
        <v>111</v>
      </c>
      <c r="N16" s="295" t="s">
        <v>112</v>
      </c>
      <c r="O16" s="297" t="s">
        <v>113</v>
      </c>
      <c r="P16" s="298"/>
      <c r="Q16" s="290" t="s">
        <v>16</v>
      </c>
      <c r="R16" s="292"/>
    </row>
    <row r="17" spans="1:18" ht="30" customHeight="1" x14ac:dyDescent="0.25">
      <c r="A17" s="165" t="s">
        <v>26</v>
      </c>
      <c r="B17" s="166">
        <v>0.3</v>
      </c>
      <c r="C17" s="144" t="s">
        <v>27</v>
      </c>
      <c r="D17" s="10" t="s">
        <v>28</v>
      </c>
      <c r="E17" s="144">
        <v>4</v>
      </c>
      <c r="F17" s="144" t="s">
        <v>29</v>
      </c>
      <c r="G17" s="158" t="s">
        <v>30</v>
      </c>
      <c r="H17" s="111" t="s">
        <v>114</v>
      </c>
      <c r="I17" s="111" t="s">
        <v>115</v>
      </c>
      <c r="J17" s="111" t="s">
        <v>116</v>
      </c>
      <c r="K17" s="111" t="s">
        <v>117</v>
      </c>
      <c r="L17" s="9" t="s">
        <v>118</v>
      </c>
      <c r="M17" s="294"/>
      <c r="N17" s="296"/>
      <c r="O17" s="22" t="s">
        <v>119</v>
      </c>
      <c r="P17" s="22" t="s">
        <v>97</v>
      </c>
      <c r="Q17" s="22" t="s">
        <v>24</v>
      </c>
      <c r="R17" s="112" t="s">
        <v>25</v>
      </c>
    </row>
    <row r="18" spans="1:18" ht="45" customHeight="1" x14ac:dyDescent="0.25">
      <c r="A18" s="165"/>
      <c r="B18" s="165"/>
      <c r="C18" s="145"/>
      <c r="D18" s="11" t="s">
        <v>31</v>
      </c>
      <c r="E18" s="145"/>
      <c r="F18" s="145"/>
      <c r="G18" s="158"/>
      <c r="H18" s="283">
        <v>0.25</v>
      </c>
      <c r="I18" s="274">
        <f>1/E17</f>
        <v>0.25</v>
      </c>
      <c r="J18" s="274"/>
      <c r="K18" s="274"/>
      <c r="L18" s="280">
        <f>SUM(H18:K18)</f>
        <v>0.5</v>
      </c>
      <c r="M18" s="280">
        <f>2*B17/E17</f>
        <v>0.15</v>
      </c>
      <c r="N18" s="277" t="s">
        <v>120</v>
      </c>
      <c r="O18" s="277" t="s">
        <v>121</v>
      </c>
      <c r="P18" s="144" t="s">
        <v>122</v>
      </c>
      <c r="Q18" s="277" t="s">
        <v>123</v>
      </c>
      <c r="R18" s="144"/>
    </row>
    <row r="19" spans="1:18" ht="35.25" customHeight="1" x14ac:dyDescent="0.25">
      <c r="A19" s="165"/>
      <c r="B19" s="165"/>
      <c r="C19" s="145"/>
      <c r="D19" s="11" t="s">
        <v>32</v>
      </c>
      <c r="E19" s="145"/>
      <c r="F19" s="145"/>
      <c r="G19" s="158"/>
      <c r="H19" s="284"/>
      <c r="I19" s="275"/>
      <c r="J19" s="275"/>
      <c r="K19" s="275"/>
      <c r="L19" s="281"/>
      <c r="M19" s="281"/>
      <c r="N19" s="278"/>
      <c r="O19" s="278"/>
      <c r="P19" s="145"/>
      <c r="Q19" s="278"/>
      <c r="R19" s="145"/>
    </row>
    <row r="20" spans="1:18" ht="39.75" customHeight="1" x14ac:dyDescent="0.25">
      <c r="A20" s="165"/>
      <c r="B20" s="165"/>
      <c r="C20" s="146"/>
      <c r="D20" s="11" t="s">
        <v>33</v>
      </c>
      <c r="E20" s="146"/>
      <c r="F20" s="146"/>
      <c r="G20" s="158"/>
      <c r="H20" s="285"/>
      <c r="I20" s="276"/>
      <c r="J20" s="276"/>
      <c r="K20" s="276"/>
      <c r="L20" s="282"/>
      <c r="M20" s="282"/>
      <c r="N20" s="279"/>
      <c r="O20" s="279"/>
      <c r="P20" s="146"/>
      <c r="Q20" s="279"/>
      <c r="R20" s="146"/>
    </row>
    <row r="21" spans="1:18" ht="56.25" customHeight="1" x14ac:dyDescent="0.25">
      <c r="A21" s="154" t="s">
        <v>34</v>
      </c>
      <c r="B21" s="151">
        <v>0.4</v>
      </c>
      <c r="C21" s="144" t="s">
        <v>35</v>
      </c>
      <c r="D21" s="11" t="s">
        <v>124</v>
      </c>
      <c r="E21" s="144">
        <v>20</v>
      </c>
      <c r="F21" s="144" t="s">
        <v>37</v>
      </c>
      <c r="G21" s="144" t="s">
        <v>125</v>
      </c>
      <c r="H21" s="274">
        <v>0.08</v>
      </c>
      <c r="I21" s="274">
        <f>7/E21</f>
        <v>0.35</v>
      </c>
      <c r="J21" s="265"/>
      <c r="K21" s="144"/>
      <c r="L21" s="265">
        <f>+H21+I21+J21+K21</f>
        <v>0.43</v>
      </c>
      <c r="M21" s="265">
        <f>9*B21/E21</f>
        <v>0.18</v>
      </c>
      <c r="N21" s="144"/>
      <c r="O21" s="144"/>
      <c r="P21" s="144"/>
      <c r="Q21" s="144"/>
      <c r="R21" s="148"/>
    </row>
    <row r="22" spans="1:18" ht="47.25" customHeight="1" x14ac:dyDescent="0.25">
      <c r="A22" s="155"/>
      <c r="B22" s="152"/>
      <c r="C22" s="145"/>
      <c r="D22" s="11" t="s">
        <v>39</v>
      </c>
      <c r="E22" s="145"/>
      <c r="F22" s="145"/>
      <c r="G22" s="145"/>
      <c r="H22" s="275"/>
      <c r="I22" s="275"/>
      <c r="J22" s="145"/>
      <c r="K22" s="145"/>
      <c r="L22" s="266"/>
      <c r="M22" s="266"/>
      <c r="N22" s="145"/>
      <c r="O22" s="145"/>
      <c r="P22" s="145"/>
      <c r="Q22" s="145"/>
      <c r="R22" s="149"/>
    </row>
    <row r="23" spans="1:18" ht="57" customHeight="1" x14ac:dyDescent="0.25">
      <c r="A23" s="156"/>
      <c r="B23" s="153"/>
      <c r="C23" s="146"/>
      <c r="D23" s="11" t="s">
        <v>41</v>
      </c>
      <c r="E23" s="145"/>
      <c r="F23" s="146"/>
      <c r="G23" s="146"/>
      <c r="H23" s="276"/>
      <c r="I23" s="276"/>
      <c r="J23" s="146"/>
      <c r="K23" s="146"/>
      <c r="L23" s="267"/>
      <c r="M23" s="267"/>
      <c r="N23" s="146"/>
      <c r="O23" s="146"/>
      <c r="P23" s="146"/>
      <c r="Q23" s="146"/>
      <c r="R23" s="150"/>
    </row>
    <row r="24" spans="1:18" ht="55.5" customHeight="1" x14ac:dyDescent="0.25">
      <c r="A24" s="154" t="s">
        <v>43</v>
      </c>
      <c r="B24" s="151">
        <v>0.3</v>
      </c>
      <c r="C24" s="144" t="s">
        <v>44</v>
      </c>
      <c r="D24" s="11" t="s">
        <v>45</v>
      </c>
      <c r="E24" s="144">
        <v>15</v>
      </c>
      <c r="F24" s="144" t="s">
        <v>29</v>
      </c>
      <c r="G24" s="144" t="s">
        <v>42</v>
      </c>
      <c r="H24" s="274">
        <v>0.1</v>
      </c>
      <c r="I24" s="274">
        <f>5/E24</f>
        <v>0.33333333333333331</v>
      </c>
      <c r="J24" s="144"/>
      <c r="K24" s="144"/>
      <c r="L24" s="265">
        <f>+H24+I24+J24+K24</f>
        <v>0.43333333333333335</v>
      </c>
      <c r="M24" s="265">
        <f>8*B24/E24</f>
        <v>0.16</v>
      </c>
      <c r="N24" s="144"/>
      <c r="O24" s="144"/>
      <c r="P24" s="144"/>
      <c r="Q24" s="144"/>
      <c r="R24" s="144"/>
    </row>
    <row r="25" spans="1:18" ht="39.75" customHeight="1" x14ac:dyDescent="0.25">
      <c r="A25" s="155"/>
      <c r="B25" s="152"/>
      <c r="C25" s="145"/>
      <c r="D25" s="11" t="s">
        <v>46</v>
      </c>
      <c r="E25" s="145"/>
      <c r="F25" s="145"/>
      <c r="G25" s="145"/>
      <c r="H25" s="275"/>
      <c r="I25" s="275"/>
      <c r="J25" s="145"/>
      <c r="K25" s="145"/>
      <c r="L25" s="266"/>
      <c r="M25" s="266"/>
      <c r="N25" s="145"/>
      <c r="O25" s="145"/>
      <c r="P25" s="145"/>
      <c r="Q25" s="145"/>
      <c r="R25" s="145"/>
    </row>
    <row r="26" spans="1:18" ht="39" customHeight="1" x14ac:dyDescent="0.25">
      <c r="A26" s="156"/>
      <c r="B26" s="153"/>
      <c r="C26" s="146"/>
      <c r="D26" s="11" t="s">
        <v>47</v>
      </c>
      <c r="E26" s="146"/>
      <c r="F26" s="146"/>
      <c r="G26" s="146"/>
      <c r="H26" s="276"/>
      <c r="I26" s="276"/>
      <c r="J26" s="146"/>
      <c r="K26" s="146"/>
      <c r="L26" s="267"/>
      <c r="M26" s="267"/>
      <c r="N26" s="146"/>
      <c r="O26" s="146"/>
      <c r="P26" s="146"/>
      <c r="Q26" s="146"/>
      <c r="R26" s="146"/>
    </row>
    <row r="27" spans="1:18" ht="33.75" customHeight="1" x14ac:dyDescent="0.25">
      <c r="A27" s="112" t="s">
        <v>48</v>
      </c>
      <c r="B27" s="113">
        <f>SUM(B17:B26)</f>
        <v>1</v>
      </c>
      <c r="C27" s="113"/>
      <c r="D27" s="5"/>
      <c r="E27" s="5"/>
      <c r="F27" s="5"/>
      <c r="G27" s="11"/>
      <c r="H27" s="113">
        <f>SUM(H18:H26)</f>
        <v>0.43000000000000005</v>
      </c>
      <c r="I27" s="113">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139"/>
      <c r="E29" s="140"/>
      <c r="F29" s="268"/>
      <c r="G29" s="269"/>
      <c r="H29" s="270"/>
      <c r="I29" s="24"/>
      <c r="J29" s="24"/>
      <c r="K29" s="24"/>
      <c r="L29" s="24"/>
      <c r="M29" s="24"/>
      <c r="N29" s="24"/>
      <c r="O29" s="24"/>
      <c r="P29" s="24"/>
      <c r="Q29" s="24"/>
      <c r="R29" s="24"/>
    </row>
    <row r="30" spans="1:18" ht="15.75" thickBot="1" x14ac:dyDescent="0.3">
      <c r="A30" s="13"/>
      <c r="D30" s="137" t="s">
        <v>49</v>
      </c>
      <c r="E30" s="138"/>
      <c r="F30" s="116"/>
      <c r="G30" s="138" t="s">
        <v>50</v>
      </c>
      <c r="H30" s="141"/>
      <c r="I30" s="25"/>
      <c r="J30" s="25"/>
      <c r="K30" s="25"/>
      <c r="L30" s="25"/>
      <c r="M30" s="25"/>
      <c r="N30" s="25"/>
      <c r="O30" s="25"/>
      <c r="P30" s="25"/>
      <c r="Q30" s="25"/>
      <c r="R30" s="25"/>
    </row>
    <row r="31" spans="1:18" ht="15.75" thickBot="1" x14ac:dyDescent="0.3">
      <c r="A31" s="13"/>
    </row>
    <row r="32" spans="1:18" ht="15.75" thickBot="1" x14ac:dyDescent="0.3">
      <c r="A32" s="13"/>
      <c r="B32" s="271" t="s">
        <v>126</v>
      </c>
      <c r="C32" s="272"/>
      <c r="D32" s="272"/>
      <c r="E32" s="272"/>
      <c r="F32" s="272"/>
      <c r="G32" s="272"/>
      <c r="H32" s="273"/>
      <c r="I32" s="34"/>
      <c r="J32" s="34"/>
      <c r="K32" s="34"/>
      <c r="L32" s="34"/>
      <c r="M32" s="34"/>
      <c r="N32" s="34"/>
      <c r="O32" s="34"/>
      <c r="P32" s="34"/>
      <c r="Q32" s="34"/>
      <c r="R32" s="34"/>
    </row>
    <row r="33" spans="1:18" ht="42.75" x14ac:dyDescent="0.25">
      <c r="A33" s="13"/>
      <c r="B33" s="14" t="s">
        <v>127</v>
      </c>
      <c r="C33" s="30" t="s">
        <v>128</v>
      </c>
      <c r="D33" s="15" t="s">
        <v>129</v>
      </c>
      <c r="E33" s="15" t="s">
        <v>130</v>
      </c>
      <c r="F33" s="15" t="s">
        <v>131</v>
      </c>
      <c r="G33" s="123" t="s">
        <v>132</v>
      </c>
      <c r="H33" s="123" t="s">
        <v>133</v>
      </c>
      <c r="I33" s="25"/>
      <c r="J33" s="25"/>
      <c r="K33" s="25"/>
      <c r="L33" s="25"/>
      <c r="M33" s="25"/>
      <c r="N33" s="25"/>
      <c r="O33" s="25"/>
      <c r="P33" s="25"/>
      <c r="Q33" s="25"/>
      <c r="R33" s="25"/>
    </row>
    <row r="34" spans="1:18" ht="105" x14ac:dyDescent="0.25">
      <c r="B34" s="26" t="s">
        <v>134</v>
      </c>
      <c r="C34" s="11" t="s">
        <v>135</v>
      </c>
      <c r="D34" s="11" t="s">
        <v>136</v>
      </c>
      <c r="E34" s="16">
        <v>41807</v>
      </c>
      <c r="F34" s="11" t="s">
        <v>137</v>
      </c>
      <c r="G34" s="20"/>
      <c r="H34" s="17"/>
      <c r="I34" s="20"/>
      <c r="J34" s="20"/>
      <c r="K34" s="20"/>
      <c r="L34" s="20"/>
      <c r="M34" s="20"/>
      <c r="N34" s="20"/>
      <c r="O34" s="20"/>
      <c r="P34" s="20"/>
      <c r="Q34" s="20"/>
      <c r="R34" s="20"/>
    </row>
    <row r="35" spans="1:18" ht="42.75" x14ac:dyDescent="0.25">
      <c r="B35" s="27" t="s">
        <v>138</v>
      </c>
      <c r="C35" s="31"/>
      <c r="D35" s="5"/>
      <c r="E35" s="5"/>
      <c r="F35" s="5"/>
      <c r="G35" s="5"/>
      <c r="H35" s="17"/>
      <c r="I35" s="20"/>
      <c r="J35" s="20"/>
      <c r="K35" s="20"/>
      <c r="L35" s="20"/>
      <c r="M35" s="20"/>
      <c r="N35" s="20"/>
      <c r="O35" s="20"/>
      <c r="P35" s="20"/>
      <c r="Q35" s="20"/>
      <c r="R35" s="20"/>
    </row>
    <row r="36" spans="1:18" x14ac:dyDescent="0.25">
      <c r="B36" s="28" t="s">
        <v>60</v>
      </c>
      <c r="C36" s="32"/>
      <c r="D36" s="5"/>
      <c r="E36" s="5"/>
      <c r="F36" s="5"/>
      <c r="G36" s="5"/>
      <c r="H36" s="17"/>
      <c r="I36" s="20"/>
      <c r="J36" s="20"/>
      <c r="K36" s="20"/>
      <c r="L36" s="20"/>
      <c r="M36" s="20"/>
      <c r="N36" s="20"/>
      <c r="O36" s="20"/>
      <c r="P36" s="20"/>
      <c r="Q36" s="20"/>
      <c r="R36" s="20"/>
    </row>
    <row r="37" spans="1:18" x14ac:dyDescent="0.25">
      <c r="B37" s="28" t="s">
        <v>139</v>
      </c>
      <c r="C37" s="32"/>
      <c r="D37" s="5"/>
      <c r="E37" s="5"/>
      <c r="F37" s="5"/>
      <c r="G37" s="5"/>
      <c r="H37" s="17"/>
      <c r="I37" s="20"/>
      <c r="J37" s="20"/>
      <c r="K37" s="20"/>
      <c r="L37" s="20"/>
      <c r="M37" s="20"/>
      <c r="N37" s="20"/>
      <c r="O37" s="20"/>
      <c r="P37" s="20"/>
      <c r="Q37" s="20"/>
      <c r="R37" s="20"/>
    </row>
    <row r="38" spans="1:18" ht="15.75" thickBot="1" x14ac:dyDescent="0.3">
      <c r="B38" s="115" t="s">
        <v>140</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3" priority="1" operator="greaterThan">
      <formula>100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157" t="s">
        <v>101</v>
      </c>
      <c r="C2" s="157"/>
      <c r="D2" s="157"/>
      <c r="E2" s="157"/>
      <c r="F2" s="286"/>
      <c r="G2" s="286"/>
      <c r="H2" s="286"/>
      <c r="I2" s="286"/>
      <c r="J2" s="286"/>
      <c r="K2" s="286"/>
      <c r="L2" s="286"/>
      <c r="M2" s="286"/>
      <c r="N2" s="286"/>
      <c r="O2" s="286"/>
      <c r="P2" s="286"/>
      <c r="Q2" s="286"/>
      <c r="R2" s="286"/>
    </row>
    <row r="3" spans="1:19" x14ac:dyDescent="0.25">
      <c r="B3" s="167" t="s">
        <v>1</v>
      </c>
      <c r="C3" s="167"/>
      <c r="D3" s="167"/>
      <c r="E3" s="167"/>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102</v>
      </c>
      <c r="D8" s="6">
        <v>41715</v>
      </c>
      <c r="F8" s="21"/>
    </row>
    <row r="9" spans="1:19" x14ac:dyDescent="0.25">
      <c r="C9" s="161" t="s">
        <v>103</v>
      </c>
      <c r="D9" s="5" t="s">
        <v>104</v>
      </c>
      <c r="F9" s="20"/>
      <c r="G9" s="7"/>
    </row>
    <row r="10" spans="1:19" x14ac:dyDescent="0.25">
      <c r="C10" s="161"/>
      <c r="D10" s="5" t="s">
        <v>13</v>
      </c>
      <c r="F10" s="20"/>
    </row>
    <row r="11" spans="1:19" x14ac:dyDescent="0.25">
      <c r="C11" s="2" t="s">
        <v>105</v>
      </c>
      <c r="D11" s="5" t="s">
        <v>141</v>
      </c>
      <c r="F11" s="20"/>
    </row>
    <row r="12" spans="1:19" x14ac:dyDescent="0.25">
      <c r="C12" s="2"/>
      <c r="D12" s="5" t="s">
        <v>142</v>
      </c>
      <c r="F12" s="20"/>
    </row>
    <row r="13" spans="1:19" x14ac:dyDescent="0.25">
      <c r="D13" s="29"/>
      <c r="E13" s="20"/>
      <c r="F13" s="20"/>
    </row>
    <row r="14" spans="1:19" ht="15.75" thickBot="1" x14ac:dyDescent="0.3"/>
    <row r="15" spans="1:19" ht="15.75" thickBot="1" x14ac:dyDescent="0.3">
      <c r="A15" s="287" t="s">
        <v>14</v>
      </c>
      <c r="B15" s="288"/>
      <c r="C15" s="288"/>
      <c r="D15" s="288"/>
      <c r="E15" s="288"/>
      <c r="F15" s="288"/>
      <c r="G15" s="288"/>
      <c r="H15" s="289" t="s">
        <v>107</v>
      </c>
      <c r="I15" s="272"/>
      <c r="J15" s="272"/>
      <c r="K15" s="272"/>
      <c r="L15" s="272"/>
      <c r="M15" s="272"/>
      <c r="N15" s="272"/>
      <c r="O15" s="272"/>
      <c r="P15" s="272"/>
      <c r="Q15" s="272"/>
      <c r="R15" s="273"/>
    </row>
    <row r="16" spans="1:19" ht="28.5" customHeight="1" x14ac:dyDescent="0.25">
      <c r="A16" s="114" t="s">
        <v>17</v>
      </c>
      <c r="B16" s="114" t="s">
        <v>18</v>
      </c>
      <c r="C16" s="123" t="s">
        <v>19</v>
      </c>
      <c r="D16" s="114" t="s">
        <v>20</v>
      </c>
      <c r="E16" s="114" t="s">
        <v>108</v>
      </c>
      <c r="F16" s="114" t="s">
        <v>22</v>
      </c>
      <c r="G16" s="36" t="s">
        <v>23</v>
      </c>
      <c r="H16" s="290" t="s">
        <v>109</v>
      </c>
      <c r="I16" s="291"/>
      <c r="J16" s="291"/>
      <c r="K16" s="292"/>
      <c r="L16" s="114" t="s">
        <v>110</v>
      </c>
      <c r="M16" s="293" t="s">
        <v>111</v>
      </c>
      <c r="N16" s="295" t="s">
        <v>112</v>
      </c>
      <c r="O16" s="297" t="s">
        <v>113</v>
      </c>
      <c r="P16" s="298"/>
      <c r="Q16" s="290" t="s">
        <v>16</v>
      </c>
      <c r="R16" s="292"/>
    </row>
    <row r="17" spans="1:18" ht="30" customHeight="1" x14ac:dyDescent="0.25">
      <c r="A17" s="165" t="s">
        <v>26</v>
      </c>
      <c r="B17" s="166">
        <v>0.3</v>
      </c>
      <c r="C17" s="144" t="s">
        <v>27</v>
      </c>
      <c r="D17" s="10" t="s">
        <v>28</v>
      </c>
      <c r="E17" s="144">
        <v>4</v>
      </c>
      <c r="F17" s="144" t="s">
        <v>29</v>
      </c>
      <c r="G17" s="158" t="s">
        <v>30</v>
      </c>
      <c r="H17" s="111" t="s">
        <v>114</v>
      </c>
      <c r="I17" s="111" t="s">
        <v>115</v>
      </c>
      <c r="J17" s="111" t="s">
        <v>116</v>
      </c>
      <c r="K17" s="111" t="s">
        <v>117</v>
      </c>
      <c r="L17" s="9" t="s">
        <v>118</v>
      </c>
      <c r="M17" s="294"/>
      <c r="N17" s="296"/>
      <c r="O17" s="22" t="s">
        <v>119</v>
      </c>
      <c r="P17" s="22" t="s">
        <v>97</v>
      </c>
      <c r="Q17" s="22" t="s">
        <v>24</v>
      </c>
      <c r="R17" s="112" t="s">
        <v>25</v>
      </c>
    </row>
    <row r="18" spans="1:18" ht="45" customHeight="1" x14ac:dyDescent="0.25">
      <c r="A18" s="165"/>
      <c r="B18" s="165"/>
      <c r="C18" s="145"/>
      <c r="D18" s="11" t="s">
        <v>31</v>
      </c>
      <c r="E18" s="145"/>
      <c r="F18" s="145"/>
      <c r="G18" s="158"/>
      <c r="H18" s="274">
        <f>1/E17</f>
        <v>0.25</v>
      </c>
      <c r="I18" s="274">
        <f>+'Seguimiento 2'!I18:I20</f>
        <v>0.25</v>
      </c>
      <c r="J18" s="274">
        <f>2/E17</f>
        <v>0.5</v>
      </c>
      <c r="K18" s="274"/>
      <c r="L18" s="280">
        <f>+H18+I18+J18</f>
        <v>1</v>
      </c>
      <c r="M18" s="280">
        <f>4*B17/E17</f>
        <v>0.3</v>
      </c>
      <c r="N18" s="277" t="s">
        <v>120</v>
      </c>
      <c r="O18" s="277" t="s">
        <v>121</v>
      </c>
      <c r="P18" s="144" t="s">
        <v>122</v>
      </c>
      <c r="Q18" s="277" t="s">
        <v>123</v>
      </c>
      <c r="R18" s="144"/>
    </row>
    <row r="19" spans="1:18" ht="35.25" customHeight="1" x14ac:dyDescent="0.25">
      <c r="A19" s="165"/>
      <c r="B19" s="165"/>
      <c r="C19" s="145"/>
      <c r="D19" s="11" t="s">
        <v>32</v>
      </c>
      <c r="E19" s="145"/>
      <c r="F19" s="145"/>
      <c r="G19" s="158"/>
      <c r="H19" s="275"/>
      <c r="I19" s="275"/>
      <c r="J19" s="275"/>
      <c r="K19" s="275"/>
      <c r="L19" s="281"/>
      <c r="M19" s="281"/>
      <c r="N19" s="278"/>
      <c r="O19" s="278"/>
      <c r="P19" s="145"/>
      <c r="Q19" s="278"/>
      <c r="R19" s="145"/>
    </row>
    <row r="20" spans="1:18" ht="39.75" customHeight="1" x14ac:dyDescent="0.25">
      <c r="A20" s="165"/>
      <c r="B20" s="165"/>
      <c r="C20" s="146"/>
      <c r="D20" s="11" t="s">
        <v>33</v>
      </c>
      <c r="E20" s="146"/>
      <c r="F20" s="146"/>
      <c r="G20" s="158"/>
      <c r="H20" s="276"/>
      <c r="I20" s="276"/>
      <c r="J20" s="276"/>
      <c r="K20" s="276"/>
      <c r="L20" s="282"/>
      <c r="M20" s="282"/>
      <c r="N20" s="279"/>
      <c r="O20" s="279"/>
      <c r="P20" s="146"/>
      <c r="Q20" s="279"/>
      <c r="R20" s="146"/>
    </row>
    <row r="21" spans="1:18" ht="56.25" customHeight="1" x14ac:dyDescent="0.25">
      <c r="A21" s="154" t="s">
        <v>34</v>
      </c>
      <c r="B21" s="151">
        <v>0.4</v>
      </c>
      <c r="C21" s="144" t="s">
        <v>35</v>
      </c>
      <c r="D21" s="11" t="s">
        <v>124</v>
      </c>
      <c r="E21" s="144">
        <v>20</v>
      </c>
      <c r="F21" s="144" t="s">
        <v>37</v>
      </c>
      <c r="G21" s="144" t="s">
        <v>125</v>
      </c>
      <c r="H21" s="274">
        <f>7/25</f>
        <v>0.28000000000000003</v>
      </c>
      <c r="I21" s="265">
        <f>+'Seguimiento 2'!I21:I23</f>
        <v>0.35</v>
      </c>
      <c r="J21" s="274">
        <f>5/E21</f>
        <v>0.25</v>
      </c>
      <c r="K21" s="144"/>
      <c r="L21" s="265">
        <f>+H21+I21+J21+K21</f>
        <v>0.88</v>
      </c>
      <c r="M21" s="265">
        <f>+L21*B21</f>
        <v>0.35200000000000004</v>
      </c>
      <c r="N21" s="144"/>
      <c r="O21" s="144"/>
      <c r="P21" s="144"/>
      <c r="Q21" s="144"/>
      <c r="R21" s="144"/>
    </row>
    <row r="22" spans="1:18" ht="47.25" customHeight="1" x14ac:dyDescent="0.25">
      <c r="A22" s="155"/>
      <c r="B22" s="152"/>
      <c r="C22" s="145"/>
      <c r="D22" s="11" t="s">
        <v>39</v>
      </c>
      <c r="E22" s="145"/>
      <c r="F22" s="145"/>
      <c r="G22" s="145"/>
      <c r="H22" s="275"/>
      <c r="I22" s="145"/>
      <c r="J22" s="275"/>
      <c r="K22" s="145"/>
      <c r="L22" s="266"/>
      <c r="M22" s="266"/>
      <c r="N22" s="145"/>
      <c r="O22" s="145"/>
      <c r="P22" s="145"/>
      <c r="Q22" s="145"/>
      <c r="R22" s="145"/>
    </row>
    <row r="23" spans="1:18" ht="57" customHeight="1" x14ac:dyDescent="0.25">
      <c r="A23" s="156"/>
      <c r="B23" s="153"/>
      <c r="C23" s="146"/>
      <c r="D23" s="11" t="s">
        <v>41</v>
      </c>
      <c r="E23" s="145"/>
      <c r="F23" s="146"/>
      <c r="G23" s="146"/>
      <c r="H23" s="276"/>
      <c r="I23" s="146"/>
      <c r="J23" s="276"/>
      <c r="K23" s="146"/>
      <c r="L23" s="267"/>
      <c r="M23" s="267"/>
      <c r="N23" s="146"/>
      <c r="O23" s="146"/>
      <c r="P23" s="146"/>
      <c r="Q23" s="146"/>
      <c r="R23" s="146"/>
    </row>
    <row r="24" spans="1:18" ht="55.5" customHeight="1" x14ac:dyDescent="0.25">
      <c r="A24" s="154" t="s">
        <v>43</v>
      </c>
      <c r="B24" s="151">
        <v>0.3</v>
      </c>
      <c r="C24" s="144" t="s">
        <v>44</v>
      </c>
      <c r="D24" s="11" t="s">
        <v>45</v>
      </c>
      <c r="E24" s="144">
        <v>15</v>
      </c>
      <c r="F24" s="144" t="s">
        <v>29</v>
      </c>
      <c r="G24" s="144" t="s">
        <v>42</v>
      </c>
      <c r="H24" s="274">
        <f>3/30</f>
        <v>0.1</v>
      </c>
      <c r="I24" s="265">
        <f>+'Seguimiento 2'!I24:I26</f>
        <v>0.33333333333333331</v>
      </c>
      <c r="J24" s="274">
        <f>6/E24</f>
        <v>0.4</v>
      </c>
      <c r="K24" s="144"/>
      <c r="L24" s="265">
        <f>+H24+I24+J24+K24</f>
        <v>0.83333333333333337</v>
      </c>
      <c r="M24" s="265">
        <f>14*B24/E24</f>
        <v>0.28000000000000003</v>
      </c>
      <c r="N24" s="144"/>
      <c r="O24" s="144"/>
      <c r="P24" s="144"/>
      <c r="Q24" s="144"/>
      <c r="R24" s="144"/>
    </row>
    <row r="25" spans="1:18" ht="39.75" customHeight="1" x14ac:dyDescent="0.25">
      <c r="A25" s="155"/>
      <c r="B25" s="152"/>
      <c r="C25" s="145"/>
      <c r="D25" s="11" t="s">
        <v>46</v>
      </c>
      <c r="E25" s="145"/>
      <c r="F25" s="145"/>
      <c r="G25" s="145"/>
      <c r="H25" s="275"/>
      <c r="I25" s="145"/>
      <c r="J25" s="275"/>
      <c r="K25" s="145"/>
      <c r="L25" s="266"/>
      <c r="M25" s="266"/>
      <c r="N25" s="145"/>
      <c r="O25" s="145"/>
      <c r="P25" s="145"/>
      <c r="Q25" s="145"/>
      <c r="R25" s="145"/>
    </row>
    <row r="26" spans="1:18" ht="39" customHeight="1" x14ac:dyDescent="0.25">
      <c r="A26" s="156"/>
      <c r="B26" s="153"/>
      <c r="C26" s="146"/>
      <c r="D26" s="11" t="s">
        <v>47</v>
      </c>
      <c r="E26" s="146"/>
      <c r="F26" s="146"/>
      <c r="G26" s="146"/>
      <c r="H26" s="276"/>
      <c r="I26" s="146"/>
      <c r="J26" s="276"/>
      <c r="K26" s="146"/>
      <c r="L26" s="267"/>
      <c r="M26" s="267"/>
      <c r="N26" s="146"/>
      <c r="O26" s="146"/>
      <c r="P26" s="146"/>
      <c r="Q26" s="146"/>
      <c r="R26" s="146"/>
    </row>
    <row r="27" spans="1:18" ht="33.75" customHeight="1" x14ac:dyDescent="0.25">
      <c r="A27" s="112" t="s">
        <v>48</v>
      </c>
      <c r="B27" s="113">
        <f>SUM(B17:B26)</f>
        <v>1</v>
      </c>
      <c r="C27" s="113"/>
      <c r="D27" s="5"/>
      <c r="E27" s="5"/>
      <c r="F27" s="5"/>
      <c r="G27" s="11"/>
      <c r="H27" s="113">
        <f>SUM(H18:H26)</f>
        <v>0.63</v>
      </c>
      <c r="I27" s="113">
        <f>SUM(I18:I26)</f>
        <v>0.93333333333333335</v>
      </c>
      <c r="J27" s="113">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139"/>
      <c r="E29" s="140"/>
      <c r="F29" s="268"/>
      <c r="G29" s="269"/>
      <c r="H29" s="270"/>
      <c r="I29" s="24"/>
      <c r="J29" s="24"/>
      <c r="K29" s="24"/>
      <c r="L29" s="24"/>
      <c r="M29" s="24"/>
      <c r="N29" s="24"/>
      <c r="O29" s="24"/>
      <c r="P29" s="24"/>
      <c r="Q29" s="24"/>
      <c r="R29" s="24"/>
    </row>
    <row r="30" spans="1:18" ht="15.75" thickBot="1" x14ac:dyDescent="0.3">
      <c r="A30" s="13"/>
      <c r="D30" s="137" t="s">
        <v>49</v>
      </c>
      <c r="E30" s="138"/>
      <c r="F30" s="116"/>
      <c r="G30" s="138" t="s">
        <v>50</v>
      </c>
      <c r="H30" s="141"/>
      <c r="I30" s="25"/>
      <c r="J30" s="25"/>
      <c r="K30" s="25"/>
      <c r="L30" s="25"/>
      <c r="M30" s="25"/>
      <c r="N30" s="25"/>
      <c r="O30" s="25"/>
      <c r="P30" s="25"/>
      <c r="Q30" s="25"/>
      <c r="R30" s="25"/>
    </row>
    <row r="31" spans="1:18" ht="15.75" thickBot="1" x14ac:dyDescent="0.3">
      <c r="A31" s="13"/>
    </row>
    <row r="32" spans="1:18" ht="15.75" thickBot="1" x14ac:dyDescent="0.3">
      <c r="A32" s="13"/>
      <c r="B32" s="271" t="s">
        <v>126</v>
      </c>
      <c r="C32" s="272"/>
      <c r="D32" s="272"/>
      <c r="E32" s="272"/>
      <c r="F32" s="272"/>
      <c r="G32" s="272"/>
      <c r="H32" s="273"/>
      <c r="I32" s="34"/>
      <c r="J32" s="34"/>
      <c r="K32" s="34"/>
      <c r="L32" s="34"/>
      <c r="M32" s="34"/>
      <c r="N32" s="34"/>
      <c r="O32" s="34"/>
      <c r="P32" s="34"/>
      <c r="Q32" s="34"/>
      <c r="R32" s="34"/>
    </row>
    <row r="33" spans="1:18" ht="42.75" x14ac:dyDescent="0.25">
      <c r="A33" s="13"/>
      <c r="B33" s="14" t="s">
        <v>127</v>
      </c>
      <c r="C33" s="30" t="s">
        <v>128</v>
      </c>
      <c r="D33" s="15" t="s">
        <v>129</v>
      </c>
      <c r="E33" s="15" t="s">
        <v>130</v>
      </c>
      <c r="F33" s="15" t="s">
        <v>131</v>
      </c>
      <c r="G33" s="123" t="s">
        <v>132</v>
      </c>
      <c r="H33" s="123" t="s">
        <v>133</v>
      </c>
      <c r="I33" s="25"/>
      <c r="J33" s="25"/>
      <c r="K33" s="25"/>
      <c r="L33" s="25"/>
      <c r="M33" s="25"/>
      <c r="N33" s="25"/>
      <c r="O33" s="25"/>
      <c r="P33" s="25"/>
      <c r="Q33" s="25"/>
      <c r="R33" s="25"/>
    </row>
    <row r="34" spans="1:18" ht="105" x14ac:dyDescent="0.25">
      <c r="B34" s="26" t="s">
        <v>134</v>
      </c>
      <c r="C34" s="11" t="s">
        <v>135</v>
      </c>
      <c r="D34" s="11" t="s">
        <v>136</v>
      </c>
      <c r="E34" s="16">
        <v>41807</v>
      </c>
      <c r="F34" s="11" t="s">
        <v>137</v>
      </c>
      <c r="G34" s="20"/>
      <c r="H34" s="17"/>
      <c r="I34" s="20"/>
      <c r="J34" s="20"/>
      <c r="K34" s="20"/>
      <c r="L34" s="20"/>
      <c r="M34" s="20"/>
      <c r="N34" s="20"/>
      <c r="O34" s="20"/>
      <c r="P34" s="20"/>
      <c r="Q34" s="20"/>
      <c r="R34" s="20"/>
    </row>
    <row r="35" spans="1:18" ht="42.75" x14ac:dyDescent="0.25">
      <c r="B35" s="27" t="s">
        <v>138</v>
      </c>
      <c r="C35" s="31"/>
      <c r="D35" s="5"/>
      <c r="E35" s="5"/>
      <c r="F35" s="5"/>
      <c r="G35" s="5"/>
      <c r="H35" s="17"/>
      <c r="I35" s="20"/>
      <c r="J35" s="20"/>
      <c r="K35" s="20"/>
      <c r="L35" s="20"/>
      <c r="M35" s="20"/>
      <c r="N35" s="20"/>
      <c r="O35" s="20"/>
      <c r="P35" s="20"/>
      <c r="Q35" s="20"/>
      <c r="R35" s="20"/>
    </row>
    <row r="36" spans="1:18" x14ac:dyDescent="0.25">
      <c r="B36" s="28" t="s">
        <v>60</v>
      </c>
      <c r="C36" s="32"/>
      <c r="D36" s="5"/>
      <c r="E36" s="5"/>
      <c r="F36" s="5"/>
      <c r="G36" s="5"/>
      <c r="H36" s="17"/>
      <c r="I36" s="20"/>
      <c r="J36" s="20"/>
      <c r="K36" s="20"/>
      <c r="L36" s="20"/>
      <c r="M36" s="20"/>
      <c r="N36" s="20"/>
      <c r="O36" s="20"/>
      <c r="P36" s="20"/>
      <c r="Q36" s="20"/>
      <c r="R36" s="20"/>
    </row>
    <row r="37" spans="1:18" x14ac:dyDescent="0.25">
      <c r="B37" s="28" t="s">
        <v>139</v>
      </c>
      <c r="C37" s="32"/>
      <c r="D37" s="5"/>
      <c r="E37" s="5"/>
      <c r="F37" s="5"/>
      <c r="G37" s="5"/>
      <c r="H37" s="17"/>
      <c r="I37" s="20"/>
      <c r="J37" s="20"/>
      <c r="K37" s="20"/>
      <c r="L37" s="20"/>
      <c r="M37" s="20"/>
      <c r="N37" s="20"/>
      <c r="O37" s="20"/>
      <c r="P37" s="20"/>
      <c r="Q37" s="20"/>
      <c r="R37" s="20"/>
    </row>
    <row r="38" spans="1:18" ht="15.75" thickBot="1" x14ac:dyDescent="0.3">
      <c r="B38" s="115" t="s">
        <v>140</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2" priority="1" operator="greaterThan">
      <formula>100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157" t="s">
        <v>101</v>
      </c>
      <c r="C2" s="157"/>
      <c r="D2" s="157"/>
      <c r="E2" s="157"/>
      <c r="F2" s="286"/>
      <c r="G2" s="286"/>
      <c r="H2" s="286"/>
      <c r="I2" s="286"/>
      <c r="J2" s="286"/>
      <c r="K2" s="286"/>
      <c r="L2" s="286"/>
      <c r="M2" s="286"/>
      <c r="N2" s="286"/>
      <c r="O2" s="286"/>
      <c r="P2" s="286"/>
      <c r="Q2" s="286"/>
      <c r="R2" s="286"/>
    </row>
    <row r="3" spans="1:19" x14ac:dyDescent="0.25">
      <c r="B3" s="167" t="s">
        <v>1</v>
      </c>
      <c r="C3" s="167"/>
      <c r="D3" s="167"/>
      <c r="E3" s="167"/>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102</v>
      </c>
      <c r="D8" s="6">
        <v>41715</v>
      </c>
      <c r="F8" s="21"/>
    </row>
    <row r="9" spans="1:19" x14ac:dyDescent="0.25">
      <c r="C9" s="161" t="s">
        <v>103</v>
      </c>
      <c r="D9" s="5" t="s">
        <v>104</v>
      </c>
      <c r="F9" s="20"/>
      <c r="G9" s="7"/>
    </row>
    <row r="10" spans="1:19" x14ac:dyDescent="0.25">
      <c r="C10" s="161"/>
      <c r="D10" s="5" t="s">
        <v>13</v>
      </c>
      <c r="F10" s="20"/>
    </row>
    <row r="11" spans="1:19" x14ac:dyDescent="0.25">
      <c r="C11" s="2" t="s">
        <v>105</v>
      </c>
      <c r="D11" s="5" t="s">
        <v>143</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287" t="s">
        <v>14</v>
      </c>
      <c r="B15" s="288"/>
      <c r="C15" s="288"/>
      <c r="D15" s="288"/>
      <c r="E15" s="288"/>
      <c r="F15" s="288"/>
      <c r="G15" s="288"/>
      <c r="H15" s="289" t="s">
        <v>107</v>
      </c>
      <c r="I15" s="272"/>
      <c r="J15" s="272"/>
      <c r="K15" s="272"/>
      <c r="L15" s="272"/>
      <c r="M15" s="272"/>
      <c r="N15" s="272"/>
      <c r="O15" s="272"/>
      <c r="P15" s="272"/>
      <c r="Q15" s="272"/>
      <c r="R15" s="273"/>
    </row>
    <row r="16" spans="1:19" ht="28.5" customHeight="1" x14ac:dyDescent="0.25">
      <c r="A16" s="114" t="s">
        <v>17</v>
      </c>
      <c r="B16" s="114" t="s">
        <v>18</v>
      </c>
      <c r="C16" s="123" t="s">
        <v>19</v>
      </c>
      <c r="D16" s="114" t="s">
        <v>20</v>
      </c>
      <c r="E16" s="114" t="s">
        <v>108</v>
      </c>
      <c r="F16" s="114" t="s">
        <v>22</v>
      </c>
      <c r="G16" s="36" t="s">
        <v>23</v>
      </c>
      <c r="H16" s="290" t="s">
        <v>109</v>
      </c>
      <c r="I16" s="291"/>
      <c r="J16" s="291"/>
      <c r="K16" s="292"/>
      <c r="L16" s="114" t="s">
        <v>110</v>
      </c>
      <c r="M16" s="293" t="s">
        <v>111</v>
      </c>
      <c r="N16" s="295" t="s">
        <v>112</v>
      </c>
      <c r="O16" s="297" t="s">
        <v>113</v>
      </c>
      <c r="P16" s="298"/>
      <c r="Q16" s="290" t="s">
        <v>16</v>
      </c>
      <c r="R16" s="292"/>
    </row>
    <row r="17" spans="1:18" ht="30" customHeight="1" x14ac:dyDescent="0.25">
      <c r="A17" s="165" t="s">
        <v>26</v>
      </c>
      <c r="B17" s="166">
        <v>0.3</v>
      </c>
      <c r="C17" s="144" t="s">
        <v>27</v>
      </c>
      <c r="D17" s="10" t="s">
        <v>28</v>
      </c>
      <c r="E17" s="144">
        <v>4</v>
      </c>
      <c r="F17" s="144" t="s">
        <v>29</v>
      </c>
      <c r="G17" s="158" t="s">
        <v>30</v>
      </c>
      <c r="H17" s="111" t="s">
        <v>114</v>
      </c>
      <c r="I17" s="111" t="s">
        <v>115</v>
      </c>
      <c r="J17" s="111" t="s">
        <v>116</v>
      </c>
      <c r="K17" s="111" t="s">
        <v>117</v>
      </c>
      <c r="L17" s="9" t="s">
        <v>118</v>
      </c>
      <c r="M17" s="294"/>
      <c r="N17" s="296"/>
      <c r="O17" s="22" t="s">
        <v>119</v>
      </c>
      <c r="P17" s="22" t="s">
        <v>97</v>
      </c>
      <c r="Q17" s="22" t="s">
        <v>24</v>
      </c>
      <c r="R17" s="112" t="s">
        <v>25</v>
      </c>
    </row>
    <row r="18" spans="1:18" ht="45" customHeight="1" x14ac:dyDescent="0.25">
      <c r="A18" s="165"/>
      <c r="B18" s="165"/>
      <c r="C18" s="145"/>
      <c r="D18" s="11" t="s">
        <v>31</v>
      </c>
      <c r="E18" s="145"/>
      <c r="F18" s="145"/>
      <c r="G18" s="158"/>
      <c r="H18" s="274">
        <f>1/E17</f>
        <v>0.25</v>
      </c>
      <c r="I18" s="274">
        <f>+'Seguimiento 2'!I18:I20</f>
        <v>0.25</v>
      </c>
      <c r="J18" s="274">
        <f>+'Seguimiento 3'!J18:J20</f>
        <v>0.5</v>
      </c>
      <c r="K18" s="274">
        <v>0</v>
      </c>
      <c r="L18" s="280">
        <f>+H18+I18+J18+K18</f>
        <v>1</v>
      </c>
      <c r="M18" s="280">
        <f>4*B17/E17</f>
        <v>0.3</v>
      </c>
      <c r="N18" s="277" t="s">
        <v>120</v>
      </c>
      <c r="O18" s="277" t="s">
        <v>121</v>
      </c>
      <c r="P18" s="144" t="s">
        <v>122</v>
      </c>
      <c r="Q18" s="277" t="s">
        <v>123</v>
      </c>
      <c r="R18" s="144"/>
    </row>
    <row r="19" spans="1:18" ht="35.25" customHeight="1" x14ac:dyDescent="0.25">
      <c r="A19" s="165"/>
      <c r="B19" s="165"/>
      <c r="C19" s="145"/>
      <c r="D19" s="11" t="s">
        <v>32</v>
      </c>
      <c r="E19" s="145"/>
      <c r="F19" s="145"/>
      <c r="G19" s="158"/>
      <c r="H19" s="275"/>
      <c r="I19" s="275"/>
      <c r="J19" s="275"/>
      <c r="K19" s="275"/>
      <c r="L19" s="281"/>
      <c r="M19" s="281"/>
      <c r="N19" s="278"/>
      <c r="O19" s="278"/>
      <c r="P19" s="145"/>
      <c r="Q19" s="278"/>
      <c r="R19" s="145"/>
    </row>
    <row r="20" spans="1:18" ht="39.75" customHeight="1" x14ac:dyDescent="0.25">
      <c r="A20" s="165"/>
      <c r="B20" s="165"/>
      <c r="C20" s="146"/>
      <c r="D20" s="11" t="s">
        <v>33</v>
      </c>
      <c r="E20" s="146"/>
      <c r="F20" s="146"/>
      <c r="G20" s="158"/>
      <c r="H20" s="276"/>
      <c r="I20" s="276"/>
      <c r="J20" s="276"/>
      <c r="K20" s="276"/>
      <c r="L20" s="282"/>
      <c r="M20" s="282"/>
      <c r="N20" s="279"/>
      <c r="O20" s="279"/>
      <c r="P20" s="146"/>
      <c r="Q20" s="279"/>
      <c r="R20" s="146"/>
    </row>
    <row r="21" spans="1:18" ht="56.25" customHeight="1" x14ac:dyDescent="0.25">
      <c r="A21" s="154" t="s">
        <v>34</v>
      </c>
      <c r="B21" s="151">
        <v>0.4</v>
      </c>
      <c r="C21" s="144" t="s">
        <v>35</v>
      </c>
      <c r="D21" s="11" t="s">
        <v>124</v>
      </c>
      <c r="E21" s="144">
        <v>20</v>
      </c>
      <c r="F21" s="144" t="s">
        <v>37</v>
      </c>
      <c r="G21" s="144" t="s">
        <v>125</v>
      </c>
      <c r="H21" s="274">
        <f>7/25</f>
        <v>0.28000000000000003</v>
      </c>
      <c r="I21" s="265">
        <f>+'Seguimiento 2'!I21:I23</f>
        <v>0.35</v>
      </c>
      <c r="J21" s="265">
        <f>+'Seguimiento 3'!J21:J23</f>
        <v>0.25</v>
      </c>
      <c r="K21" s="274">
        <f>8/E21</f>
        <v>0.4</v>
      </c>
      <c r="L21" s="265">
        <f>+H21+I21+J21+K21</f>
        <v>1.28</v>
      </c>
      <c r="M21" s="265">
        <f>22*B21/E21</f>
        <v>0.44000000000000006</v>
      </c>
      <c r="N21" s="144"/>
      <c r="O21" s="144"/>
      <c r="P21" s="144"/>
      <c r="Q21" s="144"/>
      <c r="R21" s="148"/>
    </row>
    <row r="22" spans="1:18" ht="47.25" customHeight="1" x14ac:dyDescent="0.25">
      <c r="A22" s="155"/>
      <c r="B22" s="152"/>
      <c r="C22" s="145"/>
      <c r="D22" s="11" t="s">
        <v>39</v>
      </c>
      <c r="E22" s="145"/>
      <c r="F22" s="145"/>
      <c r="G22" s="145"/>
      <c r="H22" s="275"/>
      <c r="I22" s="145"/>
      <c r="J22" s="145"/>
      <c r="K22" s="275"/>
      <c r="L22" s="266"/>
      <c r="M22" s="266"/>
      <c r="N22" s="145"/>
      <c r="O22" s="145"/>
      <c r="P22" s="145"/>
      <c r="Q22" s="145"/>
      <c r="R22" s="149"/>
    </row>
    <row r="23" spans="1:18" ht="57" customHeight="1" x14ac:dyDescent="0.25">
      <c r="A23" s="156"/>
      <c r="B23" s="153"/>
      <c r="C23" s="146"/>
      <c r="D23" s="11" t="s">
        <v>41</v>
      </c>
      <c r="E23" s="145"/>
      <c r="F23" s="146"/>
      <c r="G23" s="146"/>
      <c r="H23" s="276"/>
      <c r="I23" s="146"/>
      <c r="J23" s="146"/>
      <c r="K23" s="276"/>
      <c r="L23" s="267"/>
      <c r="M23" s="267"/>
      <c r="N23" s="146"/>
      <c r="O23" s="146"/>
      <c r="P23" s="146"/>
      <c r="Q23" s="146"/>
      <c r="R23" s="150"/>
    </row>
    <row r="24" spans="1:18" ht="55.5" customHeight="1" x14ac:dyDescent="0.25">
      <c r="A24" s="154" t="s">
        <v>43</v>
      </c>
      <c r="B24" s="151">
        <v>0.3</v>
      </c>
      <c r="C24" s="144" t="s">
        <v>44</v>
      </c>
      <c r="D24" s="11" t="s">
        <v>45</v>
      </c>
      <c r="E24" s="144">
        <v>15</v>
      </c>
      <c r="F24" s="144" t="s">
        <v>29</v>
      </c>
      <c r="G24" s="144" t="s">
        <v>42</v>
      </c>
      <c r="H24" s="274">
        <f>3/30</f>
        <v>0.1</v>
      </c>
      <c r="I24" s="265">
        <f>+'Seguimiento 2'!I24:I26</f>
        <v>0.33333333333333331</v>
      </c>
      <c r="J24" s="265">
        <f>+'Seguimiento 3'!J24:J26</f>
        <v>0.4</v>
      </c>
      <c r="K24" s="274">
        <f>1/E24</f>
        <v>6.6666666666666666E-2</v>
      </c>
      <c r="L24" s="265">
        <f>+H24+I24+J24+K24</f>
        <v>0.9</v>
      </c>
      <c r="M24" s="265">
        <f>15*B24/E24</f>
        <v>0.3</v>
      </c>
      <c r="N24" s="144"/>
      <c r="O24" s="144"/>
      <c r="P24" s="144"/>
      <c r="Q24" s="144"/>
      <c r="R24" s="144"/>
    </row>
    <row r="25" spans="1:18" ht="39.75" customHeight="1" x14ac:dyDescent="0.25">
      <c r="A25" s="155"/>
      <c r="B25" s="152"/>
      <c r="C25" s="145"/>
      <c r="D25" s="11" t="s">
        <v>46</v>
      </c>
      <c r="E25" s="145"/>
      <c r="F25" s="145"/>
      <c r="G25" s="145"/>
      <c r="H25" s="275"/>
      <c r="I25" s="145"/>
      <c r="J25" s="145"/>
      <c r="K25" s="275"/>
      <c r="L25" s="266"/>
      <c r="M25" s="266"/>
      <c r="N25" s="145"/>
      <c r="O25" s="145"/>
      <c r="P25" s="145"/>
      <c r="Q25" s="145"/>
      <c r="R25" s="145"/>
    </row>
    <row r="26" spans="1:18" ht="39" customHeight="1" x14ac:dyDescent="0.25">
      <c r="A26" s="156"/>
      <c r="B26" s="153"/>
      <c r="C26" s="146"/>
      <c r="D26" s="11" t="s">
        <v>47</v>
      </c>
      <c r="E26" s="146"/>
      <c r="F26" s="146"/>
      <c r="G26" s="146"/>
      <c r="H26" s="276"/>
      <c r="I26" s="146"/>
      <c r="J26" s="146"/>
      <c r="K26" s="276"/>
      <c r="L26" s="267"/>
      <c r="M26" s="267"/>
      <c r="N26" s="146"/>
      <c r="O26" s="146"/>
      <c r="P26" s="146"/>
      <c r="Q26" s="146"/>
      <c r="R26" s="146"/>
    </row>
    <row r="27" spans="1:18" ht="33.75" customHeight="1" x14ac:dyDescent="0.25">
      <c r="A27" s="112" t="s">
        <v>48</v>
      </c>
      <c r="B27" s="113">
        <f>SUM(B17:B26)</f>
        <v>1</v>
      </c>
      <c r="C27" s="113"/>
      <c r="D27" s="5"/>
      <c r="E27" s="5"/>
      <c r="F27" s="5"/>
      <c r="G27" s="11"/>
      <c r="H27" s="113">
        <f>SUM(H18:H26)</f>
        <v>0.63</v>
      </c>
      <c r="I27" s="113">
        <f>SUM(I18:I26)</f>
        <v>0.93333333333333335</v>
      </c>
      <c r="J27" s="113">
        <f>SUM(J18:J26)</f>
        <v>1.1499999999999999</v>
      </c>
      <c r="K27" s="113">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139"/>
      <c r="E29" s="140"/>
      <c r="F29" s="268"/>
      <c r="G29" s="269"/>
      <c r="H29" s="270"/>
      <c r="I29" s="24"/>
      <c r="J29" s="24"/>
      <c r="K29" s="24"/>
      <c r="L29" s="24"/>
      <c r="M29" s="24"/>
      <c r="N29" s="24"/>
      <c r="O29" s="24"/>
      <c r="P29" s="24"/>
      <c r="Q29" s="24"/>
      <c r="R29" s="24"/>
    </row>
    <row r="30" spans="1:18" ht="15.75" thickBot="1" x14ac:dyDescent="0.3">
      <c r="A30" s="13"/>
      <c r="D30" s="137" t="s">
        <v>49</v>
      </c>
      <c r="E30" s="138"/>
      <c r="F30" s="116"/>
      <c r="G30" s="138" t="s">
        <v>50</v>
      </c>
      <c r="H30" s="141"/>
      <c r="I30" s="25"/>
      <c r="J30" s="25"/>
      <c r="K30" s="25"/>
      <c r="L30" s="25"/>
      <c r="M30" s="25"/>
      <c r="N30" s="25"/>
      <c r="O30" s="25"/>
      <c r="P30" s="25"/>
      <c r="Q30" s="25"/>
      <c r="R30" s="25"/>
    </row>
    <row r="31" spans="1:18" ht="15.75" thickBot="1" x14ac:dyDescent="0.3">
      <c r="A31" s="13"/>
    </row>
    <row r="32" spans="1:18" ht="15.75" thickBot="1" x14ac:dyDescent="0.3">
      <c r="A32" s="13"/>
      <c r="B32" s="271" t="s">
        <v>126</v>
      </c>
      <c r="C32" s="272"/>
      <c r="D32" s="272"/>
      <c r="E32" s="272"/>
      <c r="F32" s="272"/>
      <c r="G32" s="272"/>
      <c r="H32" s="273"/>
      <c r="I32" s="34"/>
      <c r="J32" s="34"/>
      <c r="K32" s="34"/>
      <c r="L32" s="34"/>
      <c r="M32" s="34"/>
      <c r="N32" s="34"/>
      <c r="O32" s="34"/>
      <c r="P32" s="34"/>
      <c r="Q32" s="34"/>
      <c r="R32" s="34"/>
    </row>
    <row r="33" spans="1:18" ht="42.75" x14ac:dyDescent="0.25">
      <c r="A33" s="13"/>
      <c r="B33" s="14" t="s">
        <v>127</v>
      </c>
      <c r="C33" s="30" t="s">
        <v>128</v>
      </c>
      <c r="D33" s="15" t="s">
        <v>129</v>
      </c>
      <c r="E33" s="15" t="s">
        <v>130</v>
      </c>
      <c r="F33" s="15" t="s">
        <v>131</v>
      </c>
      <c r="G33" s="123" t="s">
        <v>132</v>
      </c>
      <c r="H33" s="123" t="s">
        <v>133</v>
      </c>
      <c r="I33" s="25"/>
      <c r="J33" s="25"/>
      <c r="K33" s="25"/>
      <c r="L33" s="25"/>
      <c r="M33" s="25"/>
      <c r="N33" s="25"/>
      <c r="O33" s="25"/>
      <c r="P33" s="25"/>
      <c r="Q33" s="25"/>
      <c r="R33" s="25"/>
    </row>
    <row r="34" spans="1:18" ht="105" x14ac:dyDescent="0.25">
      <c r="B34" s="26" t="s">
        <v>134</v>
      </c>
      <c r="C34" s="11" t="s">
        <v>135</v>
      </c>
      <c r="D34" s="11" t="s">
        <v>136</v>
      </c>
      <c r="E34" s="16">
        <v>41807</v>
      </c>
      <c r="F34" s="11" t="s">
        <v>137</v>
      </c>
      <c r="G34" s="20"/>
      <c r="H34" s="17"/>
      <c r="I34" s="20"/>
      <c r="J34" s="20"/>
      <c r="K34" s="20"/>
      <c r="L34" s="20"/>
      <c r="M34" s="20"/>
      <c r="N34" s="20"/>
      <c r="O34" s="20"/>
      <c r="P34" s="20"/>
      <c r="Q34" s="20"/>
      <c r="R34" s="20"/>
    </row>
    <row r="35" spans="1:18" ht="42.75" x14ac:dyDescent="0.25">
      <c r="B35" s="27" t="s">
        <v>138</v>
      </c>
      <c r="C35" s="31"/>
      <c r="D35" s="5"/>
      <c r="E35" s="5"/>
      <c r="F35" s="5"/>
      <c r="G35" s="5"/>
      <c r="H35" s="17"/>
      <c r="I35" s="20"/>
      <c r="J35" s="20"/>
      <c r="K35" s="20"/>
      <c r="L35" s="20"/>
      <c r="M35" s="20"/>
      <c r="N35" s="20"/>
      <c r="O35" s="20"/>
      <c r="P35" s="20"/>
      <c r="Q35" s="20"/>
      <c r="R35" s="20"/>
    </row>
    <row r="36" spans="1:18" x14ac:dyDescent="0.25">
      <c r="B36" s="28" t="s">
        <v>60</v>
      </c>
      <c r="C36" s="32"/>
      <c r="D36" s="5"/>
      <c r="E36" s="5"/>
      <c r="F36" s="5"/>
      <c r="G36" s="5"/>
      <c r="H36" s="17"/>
      <c r="I36" s="20"/>
      <c r="J36" s="20"/>
      <c r="K36" s="20"/>
      <c r="L36" s="20"/>
      <c r="M36" s="20"/>
      <c r="N36" s="20"/>
      <c r="O36" s="20"/>
      <c r="P36" s="20"/>
      <c r="Q36" s="20"/>
      <c r="R36" s="20"/>
    </row>
    <row r="37" spans="1:18" x14ac:dyDescent="0.25">
      <c r="B37" s="28" t="s">
        <v>139</v>
      </c>
      <c r="C37" s="32"/>
      <c r="D37" s="5"/>
      <c r="E37" s="5"/>
      <c r="F37" s="5"/>
      <c r="G37" s="5"/>
      <c r="H37" s="17"/>
      <c r="I37" s="20"/>
      <c r="J37" s="20"/>
      <c r="K37" s="20"/>
      <c r="L37" s="20"/>
      <c r="M37" s="20"/>
      <c r="N37" s="20"/>
      <c r="O37" s="20"/>
      <c r="P37" s="20"/>
      <c r="Q37" s="20"/>
      <c r="R37" s="20"/>
    </row>
    <row r="38" spans="1:18" ht="15.75" thickBot="1" x14ac:dyDescent="0.3">
      <c r="B38" s="115" t="s">
        <v>140</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1" priority="1" operator="greaterThan">
      <formula>100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157" t="s">
        <v>101</v>
      </c>
      <c r="C2" s="157"/>
      <c r="D2" s="157"/>
      <c r="E2" s="157"/>
      <c r="F2" s="286"/>
      <c r="G2" s="286"/>
      <c r="H2" s="286"/>
      <c r="I2" s="286"/>
      <c r="J2" s="286"/>
      <c r="K2" s="286"/>
      <c r="L2" s="286"/>
      <c r="M2" s="286"/>
    </row>
    <row r="3" spans="1:13" ht="15.75" thickBot="1" x14ac:dyDescent="0.3"/>
    <row r="4" spans="1:13" ht="15.75" thickBot="1" x14ac:dyDescent="0.3">
      <c r="A4" s="287" t="s">
        <v>14</v>
      </c>
      <c r="B4" s="288"/>
      <c r="C4" s="288"/>
      <c r="D4" s="288"/>
      <c r="E4" s="288"/>
      <c r="F4" s="288"/>
      <c r="G4" s="288"/>
      <c r="H4" s="289" t="s">
        <v>107</v>
      </c>
      <c r="I4" s="272"/>
      <c r="J4" s="272"/>
      <c r="K4" s="272"/>
      <c r="L4" s="272"/>
      <c r="M4" s="272"/>
    </row>
    <row r="5" spans="1:13" ht="28.5" customHeight="1" x14ac:dyDescent="0.25">
      <c r="A5" s="114" t="s">
        <v>17</v>
      </c>
      <c r="B5" s="114" t="s">
        <v>18</v>
      </c>
      <c r="C5" s="123" t="s">
        <v>19</v>
      </c>
      <c r="D5" s="114" t="s">
        <v>20</v>
      </c>
      <c r="E5" s="114" t="s">
        <v>108</v>
      </c>
      <c r="F5" s="114" t="s">
        <v>22</v>
      </c>
      <c r="G5" s="36" t="s">
        <v>23</v>
      </c>
      <c r="H5" s="290" t="s">
        <v>109</v>
      </c>
      <c r="I5" s="291"/>
      <c r="J5" s="291"/>
      <c r="K5" s="292"/>
      <c r="L5" s="114" t="s">
        <v>110</v>
      </c>
      <c r="M5" s="293" t="s">
        <v>111</v>
      </c>
    </row>
    <row r="6" spans="1:13" ht="30" customHeight="1" x14ac:dyDescent="0.25">
      <c r="A6" s="165" t="s">
        <v>26</v>
      </c>
      <c r="B6" s="166">
        <v>0.3</v>
      </c>
      <c r="C6" s="144" t="s">
        <v>27</v>
      </c>
      <c r="D6" s="10" t="s">
        <v>28</v>
      </c>
      <c r="E6" s="144">
        <v>4</v>
      </c>
      <c r="F6" s="144" t="s">
        <v>29</v>
      </c>
      <c r="G6" s="158" t="s">
        <v>30</v>
      </c>
      <c r="H6" s="111" t="s">
        <v>114</v>
      </c>
      <c r="I6" s="111" t="s">
        <v>115</v>
      </c>
      <c r="J6" s="111" t="s">
        <v>116</v>
      </c>
      <c r="K6" s="111" t="s">
        <v>117</v>
      </c>
      <c r="L6" s="9" t="s">
        <v>118</v>
      </c>
      <c r="M6" s="294"/>
    </row>
    <row r="7" spans="1:13" ht="45" customHeight="1" x14ac:dyDescent="0.25">
      <c r="A7" s="165"/>
      <c r="B7" s="165"/>
      <c r="C7" s="145"/>
      <c r="D7" s="11" t="s">
        <v>31</v>
      </c>
      <c r="E7" s="145"/>
      <c r="F7" s="145"/>
      <c r="G7" s="158"/>
      <c r="H7" s="274">
        <f>1/E6</f>
        <v>0.25</v>
      </c>
      <c r="I7" s="274">
        <v>0.25</v>
      </c>
      <c r="J7" s="274">
        <v>0.5</v>
      </c>
      <c r="K7" s="274">
        <v>0</v>
      </c>
      <c r="L7" s="280">
        <f>+H7+I7+J7+K7</f>
        <v>1</v>
      </c>
      <c r="M7" s="280">
        <f>4*B6/E6</f>
        <v>0.3</v>
      </c>
    </row>
    <row r="8" spans="1:13" ht="35.25" customHeight="1" x14ac:dyDescent="0.25">
      <c r="A8" s="165"/>
      <c r="B8" s="165"/>
      <c r="C8" s="145"/>
      <c r="D8" s="11" t="s">
        <v>32</v>
      </c>
      <c r="E8" s="145"/>
      <c r="F8" s="145"/>
      <c r="G8" s="158"/>
      <c r="H8" s="275"/>
      <c r="I8" s="275"/>
      <c r="J8" s="275"/>
      <c r="K8" s="275"/>
      <c r="L8" s="281"/>
      <c r="M8" s="281"/>
    </row>
    <row r="9" spans="1:13" ht="39.75" customHeight="1" x14ac:dyDescent="0.25">
      <c r="A9" s="165"/>
      <c r="B9" s="165"/>
      <c r="C9" s="146"/>
      <c r="D9" s="11" t="s">
        <v>33</v>
      </c>
      <c r="E9" s="146"/>
      <c r="F9" s="146"/>
      <c r="G9" s="158"/>
      <c r="H9" s="276"/>
      <c r="I9" s="276"/>
      <c r="J9" s="276"/>
      <c r="K9" s="276"/>
      <c r="L9" s="282"/>
      <c r="M9" s="282"/>
    </row>
    <row r="10" spans="1:13" ht="56.25" customHeight="1" x14ac:dyDescent="0.25">
      <c r="A10" s="154" t="s">
        <v>34</v>
      </c>
      <c r="B10" s="151">
        <v>0.4</v>
      </c>
      <c r="C10" s="144" t="s">
        <v>35</v>
      </c>
      <c r="D10" s="11" t="s">
        <v>124</v>
      </c>
      <c r="E10" s="144">
        <v>20</v>
      </c>
      <c r="F10" s="144" t="s">
        <v>37</v>
      </c>
      <c r="G10" s="144" t="s">
        <v>125</v>
      </c>
      <c r="H10" s="274">
        <f>7/25</f>
        <v>0.28000000000000003</v>
      </c>
      <c r="I10" s="265">
        <v>0.35</v>
      </c>
      <c r="J10" s="265">
        <v>0.25</v>
      </c>
      <c r="K10" s="274">
        <f>8/E10</f>
        <v>0.4</v>
      </c>
      <c r="L10" s="265">
        <f>+H10+I10+J10+K10</f>
        <v>1.28</v>
      </c>
      <c r="M10" s="265">
        <f>22*B10/E10</f>
        <v>0.44000000000000006</v>
      </c>
    </row>
    <row r="11" spans="1:13" ht="47.25" customHeight="1" x14ac:dyDescent="0.25">
      <c r="A11" s="155"/>
      <c r="B11" s="152"/>
      <c r="C11" s="145"/>
      <c r="D11" s="11" t="s">
        <v>39</v>
      </c>
      <c r="E11" s="145"/>
      <c r="F11" s="145"/>
      <c r="G11" s="145"/>
      <c r="H11" s="275"/>
      <c r="I11" s="145"/>
      <c r="J11" s="145"/>
      <c r="K11" s="275"/>
      <c r="L11" s="266"/>
      <c r="M11" s="266"/>
    </row>
    <row r="12" spans="1:13" ht="57" customHeight="1" x14ac:dyDescent="0.25">
      <c r="A12" s="156"/>
      <c r="B12" s="153"/>
      <c r="C12" s="146"/>
      <c r="D12" s="11" t="s">
        <v>41</v>
      </c>
      <c r="E12" s="145"/>
      <c r="F12" s="146"/>
      <c r="G12" s="146"/>
      <c r="H12" s="276"/>
      <c r="I12" s="146"/>
      <c r="J12" s="146"/>
      <c r="K12" s="276"/>
      <c r="L12" s="267"/>
      <c r="M12" s="267"/>
    </row>
    <row r="13" spans="1:13" ht="55.5" customHeight="1" x14ac:dyDescent="0.25">
      <c r="A13" s="154" t="s">
        <v>43</v>
      </c>
      <c r="B13" s="151">
        <v>0.3</v>
      </c>
      <c r="C13" s="144" t="s">
        <v>44</v>
      </c>
      <c r="D13" s="11" t="s">
        <v>45</v>
      </c>
      <c r="E13" s="144">
        <v>15</v>
      </c>
      <c r="F13" s="144" t="s">
        <v>29</v>
      </c>
      <c r="G13" s="144" t="s">
        <v>42</v>
      </c>
      <c r="H13" s="274">
        <f>3/30</f>
        <v>0.1</v>
      </c>
      <c r="I13" s="265">
        <v>0.33</v>
      </c>
      <c r="J13" s="265">
        <v>0.4</v>
      </c>
      <c r="K13" s="274">
        <f>1/E13</f>
        <v>6.6666666666666666E-2</v>
      </c>
      <c r="L13" s="265">
        <f>+H13+I13+J13+K13</f>
        <v>0.89666666666666672</v>
      </c>
      <c r="M13" s="265">
        <f>15*B13/E13</f>
        <v>0.3</v>
      </c>
    </row>
    <row r="14" spans="1:13" ht="39.75" customHeight="1" x14ac:dyDescent="0.25">
      <c r="A14" s="155"/>
      <c r="B14" s="152"/>
      <c r="C14" s="145"/>
      <c r="D14" s="11" t="s">
        <v>46</v>
      </c>
      <c r="E14" s="145"/>
      <c r="F14" s="145"/>
      <c r="G14" s="145"/>
      <c r="H14" s="275"/>
      <c r="I14" s="145"/>
      <c r="J14" s="145"/>
      <c r="K14" s="275"/>
      <c r="L14" s="266"/>
      <c r="M14" s="266"/>
    </row>
    <row r="15" spans="1:13" ht="39" customHeight="1" x14ac:dyDescent="0.25">
      <c r="A15" s="156"/>
      <c r="B15" s="153"/>
      <c r="C15" s="146"/>
      <c r="D15" s="11" t="s">
        <v>47</v>
      </c>
      <c r="E15" s="146"/>
      <c r="F15" s="146"/>
      <c r="G15" s="146"/>
      <c r="H15" s="276"/>
      <c r="I15" s="146"/>
      <c r="J15" s="146"/>
      <c r="K15" s="276"/>
      <c r="L15" s="267"/>
      <c r="M15" s="267"/>
    </row>
    <row r="16" spans="1:13" ht="33.75" customHeight="1" x14ac:dyDescent="0.25">
      <c r="A16" s="112" t="s">
        <v>48</v>
      </c>
      <c r="B16" s="113">
        <f>SUM(B6:B15)</f>
        <v>1</v>
      </c>
      <c r="C16" s="113"/>
      <c r="D16" s="5"/>
      <c r="E16" s="5"/>
      <c r="F16" s="5"/>
      <c r="G16" s="11"/>
      <c r="H16" s="113">
        <f>SUM(H7:H15)</f>
        <v>0.63</v>
      </c>
      <c r="I16" s="113">
        <f>SUM(I7:I15)</f>
        <v>0.92999999999999994</v>
      </c>
      <c r="J16" s="113">
        <f>SUM(J7:J15)</f>
        <v>1.1499999999999999</v>
      </c>
      <c r="K16" s="113">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0" priority="1" operator="greaterThan">
      <formula>100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312" t="s">
        <v>144</v>
      </c>
      <c r="C3" s="313"/>
      <c r="D3" s="313"/>
      <c r="E3" s="313"/>
      <c r="F3" s="313"/>
      <c r="G3" s="313"/>
      <c r="H3" s="313"/>
      <c r="I3" s="314"/>
    </row>
    <row r="4" spans="2:9" ht="15.75" thickBot="1" x14ac:dyDescent="0.3">
      <c r="B4" s="310" t="s">
        <v>145</v>
      </c>
      <c r="C4" s="306"/>
      <c r="D4" s="306"/>
      <c r="E4" s="315" t="s">
        <v>146</v>
      </c>
      <c r="F4" s="316"/>
      <c r="G4" s="317"/>
      <c r="H4" s="306" t="s">
        <v>147</v>
      </c>
      <c r="I4" s="307"/>
    </row>
    <row r="5" spans="2:9" ht="15.75" thickBot="1" x14ac:dyDescent="0.3">
      <c r="B5" s="311"/>
      <c r="C5" s="308"/>
      <c r="D5" s="308"/>
      <c r="E5" s="59">
        <v>1</v>
      </c>
      <c r="F5" s="60">
        <v>2</v>
      </c>
      <c r="G5" s="60">
        <v>3</v>
      </c>
      <c r="H5" s="308"/>
      <c r="I5" s="309"/>
    </row>
    <row r="6" spans="2:9" ht="30.75" customHeight="1" x14ac:dyDescent="0.25">
      <c r="B6" s="55">
        <v>1</v>
      </c>
      <c r="C6" s="302" t="s">
        <v>148</v>
      </c>
      <c r="D6" s="302"/>
      <c r="E6" s="61"/>
      <c r="F6" s="61"/>
      <c r="G6" s="61"/>
      <c r="H6" s="318"/>
      <c r="I6" s="319"/>
    </row>
    <row r="7" spans="2:9" ht="39" customHeight="1" x14ac:dyDescent="0.25">
      <c r="B7" s="54">
        <v>2</v>
      </c>
      <c r="C7" s="303" t="s">
        <v>149</v>
      </c>
      <c r="D7" s="303"/>
      <c r="E7" s="50"/>
      <c r="F7" s="50"/>
      <c r="G7" s="50"/>
      <c r="H7" s="300"/>
      <c r="I7" s="301"/>
    </row>
    <row r="8" spans="2:9" ht="30" customHeight="1" x14ac:dyDescent="0.25">
      <c r="B8" s="54">
        <v>3</v>
      </c>
      <c r="C8" s="303" t="s">
        <v>150</v>
      </c>
      <c r="D8" s="303"/>
      <c r="E8" s="50"/>
      <c r="F8" s="50"/>
      <c r="G8" s="50"/>
      <c r="H8" s="300"/>
      <c r="I8" s="301"/>
    </row>
    <row r="9" spans="2:9" ht="34.5" customHeight="1" x14ac:dyDescent="0.25">
      <c r="B9" s="54">
        <v>4</v>
      </c>
      <c r="C9" s="303" t="s">
        <v>151</v>
      </c>
      <c r="D9" s="303"/>
      <c r="E9" s="50"/>
      <c r="F9" s="50"/>
      <c r="G9" s="50"/>
      <c r="H9" s="300"/>
      <c r="I9" s="301"/>
    </row>
    <row r="10" spans="2:9" ht="30.75" customHeight="1" x14ac:dyDescent="0.25">
      <c r="B10" s="54">
        <v>5</v>
      </c>
      <c r="C10" s="303" t="s">
        <v>152</v>
      </c>
      <c r="D10" s="303"/>
      <c r="E10" s="50"/>
      <c r="F10" s="50"/>
      <c r="G10" s="50"/>
      <c r="H10" s="300"/>
      <c r="I10" s="301"/>
    </row>
    <row r="11" spans="2:9" ht="33.75" customHeight="1" x14ac:dyDescent="0.25">
      <c r="B11" s="54">
        <v>6</v>
      </c>
      <c r="C11" s="303" t="s">
        <v>153</v>
      </c>
      <c r="D11" s="303"/>
      <c r="E11" s="50"/>
      <c r="F11" s="50"/>
      <c r="G11" s="50"/>
      <c r="H11" s="300"/>
      <c r="I11" s="301"/>
    </row>
    <row r="12" spans="2:9" ht="25.5" customHeight="1" x14ac:dyDescent="0.25">
      <c r="B12" s="54">
        <v>7</v>
      </c>
      <c r="C12" s="303" t="s">
        <v>154</v>
      </c>
      <c r="D12" s="303"/>
      <c r="E12" s="51"/>
      <c r="F12" s="51"/>
      <c r="G12" s="51"/>
      <c r="H12" s="304"/>
      <c r="I12" s="305"/>
    </row>
    <row r="13" spans="2:9" ht="46.5" customHeight="1" x14ac:dyDescent="0.25">
      <c r="B13" s="54">
        <v>8</v>
      </c>
      <c r="C13" s="303" t="s">
        <v>155</v>
      </c>
      <c r="D13" s="303"/>
      <c r="E13" s="51"/>
      <c r="F13" s="51"/>
      <c r="G13" s="51"/>
      <c r="H13" s="304"/>
      <c r="I13" s="305"/>
    </row>
    <row r="14" spans="2:9" ht="30.75" customHeight="1" x14ac:dyDescent="0.25">
      <c r="B14" s="54">
        <v>9</v>
      </c>
      <c r="C14" s="303" t="s">
        <v>156</v>
      </c>
      <c r="D14" s="303"/>
      <c r="E14" s="51"/>
      <c r="F14" s="51"/>
      <c r="G14" s="51"/>
      <c r="H14" s="304"/>
      <c r="I14" s="305"/>
    </row>
    <row r="15" spans="2:9" x14ac:dyDescent="0.25">
      <c r="B15" s="54">
        <v>10</v>
      </c>
      <c r="C15" s="303"/>
      <c r="D15" s="303"/>
      <c r="E15" s="51"/>
      <c r="F15" s="51"/>
      <c r="G15" s="51"/>
      <c r="H15" s="304"/>
      <c r="I15" s="305"/>
    </row>
    <row r="16" spans="2:9" x14ac:dyDescent="0.25">
      <c r="B16" s="54">
        <v>11</v>
      </c>
      <c r="C16" s="303"/>
      <c r="D16" s="303"/>
      <c r="E16" s="51"/>
      <c r="F16" s="51"/>
      <c r="G16" s="51"/>
      <c r="H16" s="304"/>
      <c r="I16" s="305"/>
    </row>
    <row r="17" spans="2:9" x14ac:dyDescent="0.25">
      <c r="B17" s="54">
        <v>12</v>
      </c>
      <c r="C17" s="303"/>
      <c r="D17" s="303"/>
      <c r="E17" s="51"/>
      <c r="F17" s="51"/>
      <c r="G17" s="51"/>
      <c r="H17" s="304"/>
      <c r="I17" s="305"/>
    </row>
    <row r="18" spans="2:9" ht="15.75" thickBot="1" x14ac:dyDescent="0.3"/>
    <row r="19" spans="2:9" ht="11.25" customHeight="1" thickBot="1" x14ac:dyDescent="0.3">
      <c r="B19" s="299" t="s">
        <v>157</v>
      </c>
      <c r="C19" s="299"/>
      <c r="D19" s="299"/>
      <c r="E19" s="299"/>
      <c r="F19" s="299"/>
      <c r="G19" s="299"/>
      <c r="H19" s="299"/>
      <c r="I19" s="299"/>
    </row>
    <row r="20" spans="2:9" ht="6.75" customHeight="1" thickBot="1" x14ac:dyDescent="0.3">
      <c r="B20" s="299"/>
      <c r="C20" s="299"/>
      <c r="D20" s="299"/>
      <c r="E20" s="299"/>
      <c r="F20" s="299"/>
      <c r="G20" s="299"/>
      <c r="H20" s="299"/>
      <c r="I20" s="299"/>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327" t="s">
        <v>158</v>
      </c>
      <c r="C2" s="38" t="s">
        <v>2</v>
      </c>
      <c r="D2" s="37"/>
      <c r="E2" s="37"/>
    </row>
    <row r="3" spans="2:5" x14ac:dyDescent="0.25">
      <c r="B3" s="327"/>
      <c r="C3" s="39" t="s">
        <v>159</v>
      </c>
    </row>
    <row r="4" spans="2:5" x14ac:dyDescent="0.25">
      <c r="B4" s="327"/>
      <c r="C4" s="39" t="s">
        <v>160</v>
      </c>
    </row>
    <row r="5" spans="2:5" x14ac:dyDescent="0.25">
      <c r="B5" s="327"/>
      <c r="C5" s="39" t="s">
        <v>161</v>
      </c>
    </row>
    <row r="6" spans="2:5" x14ac:dyDescent="0.25">
      <c r="B6" s="327"/>
      <c r="C6" s="325" t="s">
        <v>162</v>
      </c>
    </row>
    <row r="7" spans="2:5" x14ac:dyDescent="0.25">
      <c r="B7" s="327"/>
      <c r="C7" s="326"/>
    </row>
    <row r="8" spans="2:5" ht="135.75" customHeight="1" x14ac:dyDescent="0.25">
      <c r="B8" s="320" t="s">
        <v>14</v>
      </c>
      <c r="C8" s="41" t="s">
        <v>18</v>
      </c>
      <c r="D8" s="44" t="s">
        <v>163</v>
      </c>
    </row>
    <row r="9" spans="2:5" ht="106.5" customHeight="1" x14ac:dyDescent="0.25">
      <c r="B9" s="321"/>
      <c r="C9" s="42" t="s">
        <v>19</v>
      </c>
      <c r="D9" s="45" t="s">
        <v>164</v>
      </c>
    </row>
    <row r="10" spans="2:5" ht="60" x14ac:dyDescent="0.25">
      <c r="B10" s="321"/>
      <c r="C10" s="41" t="s">
        <v>20</v>
      </c>
      <c r="D10" s="45" t="s">
        <v>165</v>
      </c>
    </row>
    <row r="11" spans="2:5" ht="45" x14ac:dyDescent="0.25">
      <c r="B11" s="321"/>
      <c r="C11" s="43" t="s">
        <v>21</v>
      </c>
      <c r="D11" s="46" t="s">
        <v>166</v>
      </c>
    </row>
    <row r="12" spans="2:5" ht="75" x14ac:dyDescent="0.25">
      <c r="B12" s="321"/>
      <c r="C12" s="43" t="s">
        <v>22</v>
      </c>
      <c r="D12" s="46" t="s">
        <v>167</v>
      </c>
    </row>
    <row r="13" spans="2:5" ht="51.75" customHeight="1" x14ac:dyDescent="0.25">
      <c r="B13" s="321"/>
      <c r="C13" s="43" t="s">
        <v>23</v>
      </c>
      <c r="D13" s="47" t="s">
        <v>168</v>
      </c>
    </row>
    <row r="14" spans="2:5" ht="48" customHeight="1" x14ac:dyDescent="0.25">
      <c r="B14" s="321"/>
      <c r="C14" s="41" t="s">
        <v>169</v>
      </c>
    </row>
    <row r="15" spans="2:5" ht="39" customHeight="1" x14ac:dyDescent="0.25">
      <c r="B15" s="322"/>
      <c r="C15" s="41" t="s">
        <v>170</v>
      </c>
    </row>
    <row r="16" spans="2:5" ht="39" customHeight="1" x14ac:dyDescent="0.25">
      <c r="B16" s="323" t="s">
        <v>171</v>
      </c>
      <c r="C16" s="40" t="s">
        <v>109</v>
      </c>
    </row>
    <row r="17" spans="2:3" x14ac:dyDescent="0.25">
      <c r="B17" s="324"/>
      <c r="C17" s="40" t="s">
        <v>172</v>
      </c>
    </row>
    <row r="18" spans="2:3" x14ac:dyDescent="0.25">
      <c r="B18" s="324"/>
      <c r="C18" s="48" t="s">
        <v>111</v>
      </c>
    </row>
    <row r="19" spans="2:3" x14ac:dyDescent="0.25">
      <c r="B19" s="324"/>
      <c r="C19" s="48" t="s">
        <v>112</v>
      </c>
    </row>
    <row r="20" spans="2:3" x14ac:dyDescent="0.25">
      <c r="B20" s="324"/>
      <c r="C20" s="48" t="s">
        <v>173</v>
      </c>
    </row>
    <row r="21" spans="2:3" x14ac:dyDescent="0.25">
      <c r="B21" s="324"/>
      <c r="C21" s="48" t="s">
        <v>174</v>
      </c>
    </row>
  </sheetData>
  <mergeCells count="4">
    <mergeCell ref="B8:B15"/>
    <mergeCell ref="B16:B21"/>
    <mergeCell ref="C6:C7"/>
    <mergeCell ref="B2:B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NV5X2DCNMZXR-2135218115-416</_dlc_DocId>
    <_dlc_DocIdUrl xmlns="0948c079-19c9-4a36-bb7d-d65ca794eba7">
      <Url>https://www.supersociedades.gov.co/nuestra_entidad/EstOrgTal/_layouts/15/DocIdRedir.aspx?ID=NV5X2DCNMZXR-2135218115-416</Url>
      <Description>NV5X2DCNMZXR-2135218115-416</Description>
    </_dlc_DocIdUrl>
    <A_x00f1_o xmlns="fa151406-5585-4b74-a996-4a96add1b61b">2021</A_x00f1_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0DCF19-EACF-426F-9969-2CB170FF1E15}">
  <ds:schemaRefs>
    <ds:schemaRef ds:uri="http://schemas.microsoft.com/sharepoint/v3/contenttype/forms"/>
  </ds:schemaRefs>
</ds:datastoreItem>
</file>

<file path=customXml/itemProps2.xml><?xml version="1.0" encoding="utf-8"?>
<ds:datastoreItem xmlns:ds="http://schemas.openxmlformats.org/officeDocument/2006/customXml" ds:itemID="{31C78106-F403-430B-B850-41F66656385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1A46A2B-DEC1-41C2-9AF3-4DC3ABCE1403}"/>
</file>

<file path=customXml/itemProps4.xml><?xml version="1.0" encoding="utf-8"?>
<ds:datastoreItem xmlns:ds="http://schemas.openxmlformats.org/officeDocument/2006/customXml" ds:itemID="{A6E15E48-4672-474C-BB6C-E0E3C03F52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Concertacion </vt:lpstr>
      <vt:lpstr>instructivo de diligenciamiento</vt:lpstr>
      <vt:lpstr>ANEXO 1</vt:lpstr>
      <vt:lpstr>Seguimiento 2</vt:lpstr>
      <vt:lpstr>Seguimiento 3</vt:lpstr>
      <vt:lpstr>Seguimiento 4</vt:lpstr>
      <vt:lpstr>Final</vt:lpstr>
      <vt:lpstr>Componente de Gestion Adicional</vt:lpstr>
      <vt:lpstr>Instructivo</vt:lpstr>
      <vt:lpstr>'ANEXO 1'!Área_de_impresión</vt:lpstr>
      <vt:lpstr>'Componente de Gestion Adicional'!Área_de_impresión</vt:lpstr>
      <vt:lpstr>'instructivo de diligenciamiento'!Área_de_impresión</vt:lpstr>
    </vt:vector>
  </TitlesOfParts>
  <Manager/>
  <Company>Departamento Administrativo de la Función Pública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Deyanira del Pilar Ospina</dc:title>
  <dc:subject/>
  <dc:creator>Jeimy Paola Ortiz Gracia</dc:creator>
  <cp:keywords>servidores públicos,gerentes,gobierno</cp:keywords>
  <dc:description/>
  <cp:lastModifiedBy>Martha Ruth Ardila</cp:lastModifiedBy>
  <cp:revision/>
  <dcterms:created xsi:type="dcterms:W3CDTF">2014-03-17T17:12:16Z</dcterms:created>
  <dcterms:modified xsi:type="dcterms:W3CDTF">2021-08-13T20:11:22Z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0x010100A97ACAD5D811B145ACA27D6F8A264CB4</vt:lpwstr>
  </property>
  <property fmtid="{D5CDD505-2E9C-101B-9397-08002B2CF9AE}" pid="3" name="_dlc_DocIdItemGuid">
    <vt:lpwstr>4a01194a-47e9-45f9-9b6b-24ed97f6df26</vt:lpwstr>
  </property>
  <property fmtid="{D5CDD505-2E9C-101B-9397-08002B2CF9AE}" pid="4" name="Año">
    <vt:r8>2021</vt:r8>
  </property>
</Properties>
</file>