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comments3.xml" ContentType="application/vnd.openxmlformats-officedocument.spreadsheetml.comments+xml"/>
  <Override PartName="/xl/comments5.xml" ContentType="application/vnd.openxmlformats-officedocument.spreadsheetml.comments+xml"/>
  <Override PartName="/xl/comments4.xml" ContentType="application/vnd.openxmlformats-officedocument.spreadsheetml.comment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omments6.xml" ContentType="application/vnd.openxmlformats-officedocument.spreadsheetml.comment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mc:AlternateContent xmlns:mc="http://schemas.openxmlformats.org/markup-compatibility/2006">
    <mc:Choice Requires="x15">
      <x15ac:absPath xmlns:x15ac="http://schemas.microsoft.com/office/spreadsheetml/2010/11/ac" url="http://intranet/DIAFE/DIJ/DeyaniraOspina/Acuerdo Gestión 2021/"/>
    </mc:Choice>
  </mc:AlternateContent>
  <bookViews>
    <workbookView xWindow="0" yWindow="0" windowWidth="21600" windowHeight="9600" tabRatio="712" firstSheet="1" activeTab="2"/>
  </bookViews>
  <sheets>
    <sheet name="Concertacion " sheetId="1" state="hidden" r:id="rId1"/>
    <sheet name="instructivo de diligenciamiento" sheetId="22" r:id="rId2"/>
    <sheet name="ANEXO 1" sheetId="12" r:id="rId3"/>
    <sheet name="Seguimiento 2" sheetId="5" state="hidden" r:id="rId4"/>
    <sheet name="Seguimiento 3" sheetId="6" state="hidden" r:id="rId5"/>
    <sheet name="Seguimiento 4" sheetId="7" state="hidden" r:id="rId6"/>
    <sheet name="Final" sheetId="9" state="hidden" r:id="rId7"/>
    <sheet name="Componente de Gestion Adicional" sheetId="14" state="hidden" r:id="rId8"/>
    <sheet name="Instructivo" sheetId="3" state="hidden" r:id="rId9"/>
  </sheets>
  <definedNames>
    <definedName name="_xlnm.Print_Area" localSheetId="2">'ANEXO 1'!$A$1:$R$31</definedName>
    <definedName name="_xlnm.Print_Area" localSheetId="7">'Componente de Gestion Adicional'!$A$1:$O$20</definedName>
    <definedName name="_xlnm.Print_Area" localSheetId="1">'instructivo de diligenciamiento'!$A$1:$J$41</definedName>
  </definedNames>
  <calcPr calcId="162913"/>
  <extLst>
    <ext xmlns:x14="http://schemas.microsoft.com/office/spreadsheetml/2009/9/main" uri="{79F54976-1DA5-4618-B147-4CDE4B953A38}">
      <x14:workbookPr defaultImageDpi="330"/>
    </ext>
    <ext xmlns:mx="http://schemas.microsoft.com/office/mac/excel/2008/main" uri="{7523E5D3-25F3-A5E0-1632-64F254C22452}">
      <mx:ArchID Flags="2"/>
    </ext>
  </extLst>
</workbook>
</file>

<file path=xl/calcChain.xml><?xml version="1.0" encoding="utf-8"?>
<calcChain xmlns="http://schemas.openxmlformats.org/spreadsheetml/2006/main">
  <c r="O10" i="12" l="1"/>
  <c r="P10" i="12" s="1"/>
  <c r="O14" i="12"/>
  <c r="P14" i="12" s="1"/>
  <c r="O17" i="12"/>
  <c r="P17" i="12" s="1"/>
  <c r="O20" i="12"/>
  <c r="P20" i="12" s="1"/>
  <c r="H24" i="12"/>
  <c r="I16" i="9"/>
  <c r="H13" i="9"/>
  <c r="K13" i="9"/>
  <c r="L13" i="9"/>
  <c r="K10" i="9"/>
  <c r="K16" i="9"/>
  <c r="H10" i="9"/>
  <c r="L10" i="9"/>
  <c r="H7" i="9"/>
  <c r="L7" i="9"/>
  <c r="M13" i="9"/>
  <c r="M7" i="9"/>
  <c r="M10" i="9"/>
  <c r="M16" i="9"/>
  <c r="J16" i="9"/>
  <c r="B16" i="9"/>
  <c r="H27" i="5"/>
  <c r="M24" i="7"/>
  <c r="M21" i="7"/>
  <c r="M18" i="7"/>
  <c r="M27" i="7"/>
  <c r="K24" i="7"/>
  <c r="K21" i="7"/>
  <c r="M24" i="6"/>
  <c r="J24" i="6"/>
  <c r="J24" i="7"/>
  <c r="J21" i="6"/>
  <c r="J21" i="7"/>
  <c r="J18" i="6"/>
  <c r="J18" i="7"/>
  <c r="M18" i="6"/>
  <c r="I18" i="5"/>
  <c r="I18" i="6"/>
  <c r="H18" i="6"/>
  <c r="M24" i="5"/>
  <c r="M21" i="5"/>
  <c r="M18" i="5"/>
  <c r="I24" i="5"/>
  <c r="I24" i="7"/>
  <c r="H24" i="7"/>
  <c r="I21" i="5"/>
  <c r="I21" i="7"/>
  <c r="K27" i="7"/>
  <c r="H21" i="6"/>
  <c r="B27" i="7"/>
  <c r="H21" i="7"/>
  <c r="L21" i="7"/>
  <c r="L27" i="7" s="1"/>
  <c r="H18" i="7"/>
  <c r="D7" i="7"/>
  <c r="D6" i="7"/>
  <c r="D5" i="7"/>
  <c r="D4" i="7"/>
  <c r="B27" i="6"/>
  <c r="H24" i="6"/>
  <c r="I24" i="6"/>
  <c r="L24" i="6"/>
  <c r="D7" i="6"/>
  <c r="D6" i="6"/>
  <c r="D5" i="6"/>
  <c r="D4" i="6"/>
  <c r="B27" i="5"/>
  <c r="L24" i="5"/>
  <c r="L21" i="5"/>
  <c r="D7" i="5"/>
  <c r="D6" i="5"/>
  <c r="D5" i="5"/>
  <c r="D4" i="5"/>
  <c r="B26" i="1"/>
  <c r="I18" i="7"/>
  <c r="I27" i="7"/>
  <c r="M27" i="5"/>
  <c r="J27" i="6"/>
  <c r="H16" i="9"/>
  <c r="H27" i="7"/>
  <c r="I27" i="5"/>
  <c r="L24" i="7"/>
  <c r="L18" i="7"/>
  <c r="J27" i="7"/>
  <c r="L16" i="9"/>
  <c r="I21" i="6"/>
  <c r="I27" i="6"/>
  <c r="L18" i="6"/>
  <c r="H27" i="6"/>
  <c r="L21" i="6"/>
  <c r="M21" i="6" s="1"/>
  <c r="M27" i="6" s="1"/>
  <c r="L18" i="5"/>
  <c r="L27" i="5"/>
  <c r="P24" i="12" l="1"/>
  <c r="P26" i="12" s="1"/>
  <c r="L27" i="6"/>
</calcChain>
</file>

<file path=xl/comments1.xml><?xml version="1.0" encoding="utf-8"?>
<comments xmlns="http://schemas.openxmlformats.org/spreadsheetml/2006/main">
  <authors>
    <author>Leandry Luz Vargas Alvarez</author>
    <author>ana karina marin quiros marin quiros</author>
    <author>Ligia del Pilar Agudelo</author>
    <author>Cristian Camilo Angulo Escobar</author>
  </authors>
  <commentList>
    <comment ref="O7" authorId="0" shapeId="0">
      <text>
        <r>
          <rPr>
            <sz val="12"/>
            <color indexed="81"/>
            <rFont val="Tahoma"/>
            <family val="2"/>
          </rPr>
          <t xml:space="preserve">En esta fase se tomarán los resultados del acumulado y del peso y se someterán al analisis que el superior jerárquico considere pertienente, adicionalmente, se registrarán las evidencias del cumplimiento  
</t>
        </r>
      </text>
    </comment>
    <comment ref="C8" authorId="1" shapeId="0">
      <text>
        <r>
          <rPr>
            <sz val="18"/>
            <color indexed="81"/>
            <rFont val="Tahoma"/>
            <family val="2"/>
          </rPr>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 Estos objetivos están listados  en el formato para que sean tenidos en cuenta al  momento de concertar los compromisos gerenciales.</t>
        </r>
      </text>
    </comment>
    <comment ref="D8" authorId="0" shapeId="0">
      <text>
        <r>
          <rPr>
            <sz val="12"/>
            <color indexed="81"/>
            <rFont val="Tahoma"/>
            <family val="2"/>
          </rPr>
          <t xml:space="preserve">Comprenden los resultados a ser medidos, cuantificados y verificados que adelantará el gerente público para el cumplimiento efectivo de los objetivos de la entidad. Se sugiere que los compromisos acordados en el ejercicio de la concertación deban ser mínimo tres (3) y máximo cinco (5) por cada Gerente público </t>
        </r>
      </text>
    </comment>
    <comment ref="E8" authorId="0" shapeId="0">
      <text>
        <r>
          <rPr>
            <sz val="12"/>
            <color indexed="81"/>
            <rFont val="Tahoma"/>
            <family val="2"/>
          </rPr>
          <t>Representación cuantitativa en número o porcentaje que debe ser verificable objetivamente y mediante el cual se determina el cumplimiento de los compromisos gerenciales.</t>
        </r>
      </text>
    </comment>
    <comment ref="F8" authorId="0" shapeId="0">
      <text>
        <r>
          <rPr>
            <sz val="12"/>
            <color indexed="81"/>
            <rFont val="Tahoma"/>
            <family val="2"/>
          </rPr>
          <t>Lapso de ejecución del compromiso concertado en el cual deberán adelantarse las acciones necesarias para su cumplimiento.</t>
        </r>
      </text>
    </comment>
    <comment ref="G8" authorId="1" shapeId="0">
      <text>
        <r>
          <rPr>
            <sz val="12"/>
            <color indexed="81"/>
            <rFont val="Tahoma"/>
            <family val="2"/>
          </rPr>
          <t>Principales acciones definidas por el gerente público que harán posible el logro de los compromisos gerenciales y que generan las evidencias que permitan el seguimiento a la gestión. Estas no deberán ser menos de tres (3) ni más de cinco (5) por cada compromiso gerencial.</t>
        </r>
      </text>
    </comment>
    <comment ref="H8" authorId="1" shapeId="0">
      <text>
        <r>
          <rPr>
            <sz val="12"/>
            <color indexed="81"/>
            <rFont val="Tahoma"/>
            <family val="2"/>
          </rPr>
          <t>Porcentaje de cada compromiso concertado con el superior jerárquico, en función de las metas de la entidad. La asignación del peso porcentual por cada compromiso no podrá ser mayor de cuarenta por ciento (40%) ni menor a diez por ciento (10%)</t>
        </r>
      </text>
    </comment>
    <comment ref="O8" authorId="2" shapeId="0">
      <text>
        <r>
          <rPr>
            <sz val="12"/>
            <color indexed="81"/>
            <rFont val="Tahoma"/>
            <family val="2"/>
          </rPr>
          <t>Resultado final alcanzado, que se obtiene de la sumatoria entre el cumplimiento del primer y segundo semestre de acuerdo con lo concertado.</t>
        </r>
      </text>
    </comment>
    <comment ref="P8" authorId="0" shapeId="0">
      <text>
        <r>
          <rPr>
            <sz val="12"/>
            <color indexed="81"/>
            <rFont val="Tahoma"/>
            <family val="2"/>
          </rPr>
          <t>Porcentaje de cumplimiento de los compromisos gerenciales del año de acuerdo con el peso ponderado que se asignó al compromiso institucional.</t>
        </r>
      </text>
    </comment>
    <comment ref="Q8" authorId="0" shapeId="0">
      <text>
        <r>
          <rPr>
            <sz val="12"/>
            <color indexed="81"/>
            <rFont val="Tahoma"/>
            <family val="2"/>
          </rPr>
          <t xml:space="preserve">Soportes que acompañan la ejecución de los compromisos gerenciales y que pueden encontrarse de forma física y/o virtual. </t>
        </r>
      </text>
    </comment>
    <comment ref="J9" authorId="3" shapeId="0">
      <text>
        <r>
          <rPr>
            <sz val="12"/>
            <color indexed="81"/>
            <rFont val="Tahoma"/>
            <family val="2"/>
          </rPr>
          <t>Porcentaje programado de cumplimiento de cada compromiso gerencial para este periodo.</t>
        </r>
      </text>
    </comment>
    <comment ref="K9" authorId="1" shapeId="0">
      <text>
        <r>
          <rPr>
            <sz val="12"/>
            <color indexed="81"/>
            <rFont val="Tahoma"/>
            <family val="2"/>
          </rPr>
          <t>Se verifica el avance de los compromisos e indicadores definidos en la etapa de concertación y se registra el resultado del indicador asociado al compromiso con corte al primer semestre del año</t>
        </r>
      </text>
    </comment>
    <comment ref="L9" authorId="1" shapeId="0">
      <text>
        <r>
          <rPr>
            <sz val="12"/>
            <color indexed="81"/>
            <rFont val="Tahoma"/>
            <family val="2"/>
          </rPr>
          <t>Se registran los aspectos de mejora para el cumplimiento de los compromisos concertados que se encuentren retrasados conforme a lo programado</t>
        </r>
      </text>
    </comment>
    <comment ref="M9" authorId="3" shapeId="0">
      <text>
        <r>
          <rPr>
            <sz val="12"/>
            <color indexed="81"/>
            <rFont val="Tahoma"/>
            <family val="2"/>
          </rPr>
          <t>Porcentaje programado de cumplimiento de cada compromiso gerencial durante este periodo.</t>
        </r>
      </text>
    </comment>
    <comment ref="N9" authorId="1" shapeId="0">
      <text>
        <r>
          <rPr>
            <sz val="12"/>
            <color indexed="81"/>
            <rFont val="Tahoma"/>
            <family val="2"/>
          </rPr>
          <t>Se verifica el avance de los compromisos e indicadores definidos en la etapa de concertación y se registra el resultado del indicador asociado al compromiso con corte al segundo semestre del año (no acumulado)</t>
        </r>
      </text>
    </comment>
    <comment ref="Q9" authorId="0" shapeId="0">
      <text>
        <r>
          <rPr>
            <sz val="12"/>
            <color indexed="81"/>
            <rFont val="Tahoma"/>
            <family val="2"/>
          </rPr>
          <t>Breve descripción del producto o actividad indicada como evidencia.</t>
        </r>
      </text>
    </comment>
    <comment ref="R9" authorId="0" shapeId="0">
      <text>
        <r>
          <rPr>
            <sz val="12"/>
            <color indexed="81"/>
            <rFont val="Tahoma"/>
            <family val="2"/>
          </rPr>
          <t>Ubicación de la misma ya sea en medios físicos o electrónicos.</t>
        </r>
      </text>
    </comment>
  </commentList>
</comments>
</file>

<file path=xl/comments2.xml><?xml version="1.0" encoding="utf-8"?>
<comments xmlns="http://schemas.openxmlformats.org/spreadsheetml/2006/main">
  <authors>
    <author>Jeimy Paola Ortiz Gracia</author>
  </authors>
  <commentList>
    <comment ref="L18"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3.xml><?xml version="1.0" encoding="utf-8"?>
<comments xmlns="http://schemas.openxmlformats.org/spreadsheetml/2006/main">
  <authors>
    <author>Jeimy Paola Ortiz Gracia</author>
  </authors>
  <commentList>
    <comment ref="L18"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4.xml><?xml version="1.0" encoding="utf-8"?>
<comments xmlns="http://schemas.openxmlformats.org/spreadsheetml/2006/main">
  <authors>
    <author>Jeimy Paola Ortiz Gracia</author>
  </authors>
  <commentList>
    <comment ref="L18"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5.xml><?xml version="1.0" encoding="utf-8"?>
<comments xmlns="http://schemas.openxmlformats.org/spreadsheetml/2006/main">
  <authors>
    <author>Jeimy Paola Ortiz Gracia</author>
  </authors>
  <commentList>
    <comment ref="L7" authorId="0" shapeId="0">
      <text>
        <r>
          <rPr>
            <b/>
            <sz val="9"/>
            <color indexed="81"/>
            <rFont val="Tahoma"/>
            <family val="2"/>
          </rPr>
          <t>Jeimy Paola Ortiz Gracia:</t>
        </r>
        <r>
          <rPr>
            <sz val="9"/>
            <color indexed="81"/>
            <rFont val="Tahoma"/>
            <family val="2"/>
          </rPr>
          <t xml:space="preserve">
es necesario condicionarlo
</t>
        </r>
      </text>
    </comment>
  </commentList>
</comments>
</file>

<file path=xl/comments6.xml><?xml version="1.0" encoding="utf-8"?>
<comments xmlns="http://schemas.openxmlformats.org/spreadsheetml/2006/main">
  <authors>
    <author>Leandry Luz Vargas Alvarez</author>
  </authors>
  <commentList>
    <comment ref="B4" authorId="0" shapeId="0">
      <text>
        <r>
          <rPr>
            <sz val="9"/>
            <color indexed="81"/>
            <rFont val="Tahoma"/>
            <family val="2"/>
          </rPr>
          <t>Adicione otros aportes concertados con el Gerente Público, que se susciten en relación a la naturaleza de su entidad.</t>
        </r>
      </text>
    </comment>
  </commentList>
</comments>
</file>

<file path=xl/sharedStrings.xml><?xml version="1.0" encoding="utf-8"?>
<sst xmlns="http://schemas.openxmlformats.org/spreadsheetml/2006/main" count="489" uniqueCount="221">
  <si>
    <r>
      <t>CONCERTACION</t>
    </r>
    <r>
      <rPr>
        <b/>
        <sz val="11"/>
        <rFont val="Times New Roman"/>
        <family val="1"/>
      </rPr>
      <t xml:space="preserve"> COMPROMISOS ESTRATEGICOS Y/O INSTITUCIONALES </t>
    </r>
  </si>
  <si>
    <t>1. Identificacion</t>
  </si>
  <si>
    <t>1.1. Nombre de la Entidad:</t>
  </si>
  <si>
    <t xml:space="preserve">Departamento Administrativo de la Funcion Publica </t>
  </si>
  <si>
    <t xml:space="preserve">1.2. Dependencia </t>
  </si>
  <si>
    <t xml:space="preserve">Direccion de Empleo Publico </t>
  </si>
  <si>
    <t>1.3. Nombre Gerente Publico</t>
  </si>
  <si>
    <t>Alex Rios</t>
  </si>
  <si>
    <t xml:space="preserve">1.4. Nombre Superior Jerarquio </t>
  </si>
  <si>
    <t>Daniel Gomez</t>
  </si>
  <si>
    <t xml:space="preserve">1.5. Fecha Sucripcion Acuerdo de Gestion </t>
  </si>
  <si>
    <t xml:space="preserve">1.6.Vigencia del Acuerdo de Gestion </t>
  </si>
  <si>
    <t>desde: 17/01/2014</t>
  </si>
  <si>
    <t>hasta: 31/12/2014</t>
  </si>
  <si>
    <t xml:space="preserve">2. Concertacion </t>
  </si>
  <si>
    <t xml:space="preserve">Componentes </t>
  </si>
  <si>
    <t xml:space="preserve">2.7. Observaciones </t>
  </si>
  <si>
    <t xml:space="preserve">N° </t>
  </si>
  <si>
    <t xml:space="preserve">2.1. Peso </t>
  </si>
  <si>
    <t xml:space="preserve">2.2. Compromisos Estrategicos y/o Institucionales </t>
  </si>
  <si>
    <t>2.3. Actividades</t>
  </si>
  <si>
    <t xml:space="preserve">2.4. Meta </t>
  </si>
  <si>
    <t>2.5. Indicador</t>
  </si>
  <si>
    <t xml:space="preserve">2.6. Fecha inicio-fin </t>
  </si>
  <si>
    <t>Gerente Publico</t>
  </si>
  <si>
    <t xml:space="preserve">Superior Jerarquico </t>
  </si>
  <si>
    <t xml:space="preserve">1. </t>
  </si>
  <si>
    <t xml:space="preserve">Elaboracion de los componentes a incluir en el PND 2015-2018 en materia de Empleo Publico </t>
  </si>
  <si>
    <t>1. Evaluar los proyectos y metas establecidos en el PND 2010-2014</t>
  </si>
  <si>
    <t>N° de actividades realizadas en el periodo establecido/N° de actividades programadas en el periodo establecido</t>
  </si>
  <si>
    <t>01/03/2014 - 03/06/2014</t>
  </si>
  <si>
    <t>2. Realizar reuniones con los lideres de proyecto para definir metodologia y seguimiento a las propuestas</t>
  </si>
  <si>
    <t xml:space="preserve">3. Definir y evaluar las propuestas presentadas </t>
  </si>
  <si>
    <t xml:space="preserve">4. Elaborar el documento propuesta para presentar  la Direccion General </t>
  </si>
  <si>
    <t>2.</t>
  </si>
  <si>
    <t xml:space="preserve">Seguimiento al cumplimiento de las metas establecidas para la implementacion del SIGEP a nivel nacional y territorial  </t>
  </si>
  <si>
    <t xml:space="preserve">Definir las metas de capacitacion, asesoria y seguimiento para la vigencia 2014,  nivel ncional y territorial </t>
  </si>
  <si>
    <t xml:space="preserve">Porcentaje de cumplimiento de cronograma de actividades, proyecto SIGEP </t>
  </si>
  <si>
    <t>02/02/2014-02/03/2014</t>
  </si>
  <si>
    <t>realizar reuniones con los coordinadores asignados para el seguimiento al cronograma de actividades</t>
  </si>
  <si>
    <t>02/03/2014-28/11/2014</t>
  </si>
  <si>
    <t xml:space="preserve">seguimiento al indicador de crecimiento de hojas de vida y vinculacion de subsistema de recursos humanos </t>
  </si>
  <si>
    <t>02/03/2014- 28/11/2014</t>
  </si>
  <si>
    <t>3.</t>
  </si>
  <si>
    <t xml:space="preserve">Definicion del modelo estrategico de planeacion del recurso humano </t>
  </si>
  <si>
    <t>Seguimiento al diagnostico de aplicabilidad del modelo estrategico de planeacion del recurso humano</t>
  </si>
  <si>
    <t xml:space="preserve">reuniones periodicas con el equipo de trabajo para definir metodologia de revision </t>
  </si>
  <si>
    <t xml:space="preserve">acompañamiento y seguimiento a la prueba piloto de implementacion </t>
  </si>
  <si>
    <t xml:space="preserve">Total </t>
  </si>
  <si>
    <t xml:space="preserve">Firma del Superior Jerarquico </t>
  </si>
  <si>
    <t xml:space="preserve">Firma del Gerente Publico </t>
  </si>
  <si>
    <t>ANEXO 1</t>
  </si>
  <si>
    <t xml:space="preserve"> Objetivos institucionales</t>
  </si>
  <si>
    <t>Son los definidos en la planeación institucional en concordancia con lo establecido con el Plan Nacional de Desarrollo, el Plan Estratégico Sectorial, el Plan Estratégico Institucional y el Plan de Acción Anual y que deberán estar relacionados con los compromisos de cada gerente público.</t>
  </si>
  <si>
    <t>Compromisos Gerenciales</t>
  </si>
  <si>
    <t>Comprenden los resultados a ser medidos, cuantificados y verificados que adelantará el gerente público para el cumplimiento efectivo de los objetivos de la entidad. Se sugiere que los compromisos acordados en el ejercicio de la concertación deban ser mínimo 3 y máximo 5 por cada Gerente público.</t>
  </si>
  <si>
    <t>Indicador</t>
  </si>
  <si>
    <t>Es la representación cuantitativa en número o porcentaje que debe ser verificable objetivamente y mediante el cual se determina el cumplimiento de los compromisos gerenciales.</t>
  </si>
  <si>
    <t>Fecha inicio – fin</t>
  </si>
  <si>
    <t>Corresponde al lapso de ejecución del compromiso concertado en el cual deberán adelantarse las acciones necesarias para el cumplimiento del mismo.</t>
  </si>
  <si>
    <t>Actividades</t>
  </si>
  <si>
    <t>Corresponden a las principales acciones definidas por el gerente público que harán posible el logro de los compromisos gerenciales generando así las evidencias que permitan el seguimiento a la gestión. Estas no deberán ser menos de 3 ni más de 5 por cada compromiso gerencial.</t>
  </si>
  <si>
    <r>
      <t>Peso</t>
    </r>
    <r>
      <rPr>
        <sz val="12"/>
        <color rgb="FF000000"/>
        <rFont val="Arial"/>
        <family val="2"/>
      </rPr>
      <t xml:space="preserve"> </t>
    </r>
    <r>
      <rPr>
        <b/>
        <sz val="12"/>
        <color rgb="FF000000"/>
        <rFont val="Arial"/>
        <family val="2"/>
      </rPr>
      <t>ponderado</t>
    </r>
  </si>
  <si>
    <t xml:space="preserve">Corresponde al porcentaje de cada compromiso concertado con el superior jerárquico, en función de las metas de la entidad. La asignación del peso porcentual por cada compromiso no podrá ser mayor de 40% ni menor a 10%, obteniendo en la sumatoria del porcentaje de todos los compromisos un máximo de 105%. Los factores del 5% adicional al 100% serán acordados entre el gerente público y su superior jerárquico (por ejemplo, el cumplimiento de las metas concertadas en menor tiempo al programado, el logro de un mayor número de actividades de las pactadas, es decir, el 5% de factor adicional se otorga por el cumplimiento de más de lo esperado). En cualquier caso, un gerente público debe concertar como mínimo el cumplimiento del 100% de sus compromisos gerenciales.
Para la definición de los porcentajes se debe tener en cuenta la importancia estratégica de cada meta y compromiso concertado, otorgando así mayor ponderación a los compromisos que atiendan metas y/o resultados de mayor impacto para el cumplimiento de las metas institucionales.
</t>
  </si>
  <si>
    <t>Porcentaje de cumplimiento programado al primer semestre</t>
  </si>
  <si>
    <t>Se registra el porcentaje programado de cumplimiento de cada compromiso gerencial para este periodo.</t>
  </si>
  <si>
    <t>Porcentaje de cumplimiento de indicador primer semestre</t>
  </si>
  <si>
    <t>Se verifica el avance de los compromisos e indicadores definidos en la etapa de concertación y se registra el resultado del indicador asociado al compromiso con corte al primer semestre del año.</t>
  </si>
  <si>
    <t>Observaciones del avance y Oportunidades de mejora</t>
  </si>
  <si>
    <t>Se registran los aspectos de mejora para el cumplimiento de los compromisos concertados que se encuentren retrasados conforme a lo programado.</t>
  </si>
  <si>
    <t>Porcentaje de cumplimiento programado al segundo semestre:</t>
  </si>
  <si>
    <t>Se registra el porcentaje programado de cumplimiento de cada compromiso gerencial durante este periodo.</t>
  </si>
  <si>
    <t>Porcentaje de cumplimiento de indicador segundo semestre</t>
  </si>
  <si>
    <t>se verifica el avance de los compromisos e indicadores definidos en la etapa de concertación y se registra el resultado del indicador asociado al compromiso con corte al segundo semestre del año (no acumulado). Este deberá expresarse en términos porcentuales reflejando lo ejecutado frente a lo programado durante este periodo</t>
  </si>
  <si>
    <t>Porcentaje de cumplimiento del año</t>
  </si>
  <si>
    <t>Se refiere al resultado final alcanzado, que se obtiene de la sumatoria entre el cumplimiento del primer y segundo semestre de acuerdo con lo concertado.</t>
  </si>
  <si>
    <t>Resultado</t>
  </si>
  <si>
    <t xml:space="preserve">Será el porcentaje de cumplimiento de los compromisos gerenciales del año de acuerdo con el peso ponderado que se asignó al compromiso institucional. </t>
  </si>
  <si>
    <t>Evidencias</t>
  </si>
  <si>
    <t>Comprende los soportes que acompañan la ejecución de los compromisos gerenciales y que pueden encontrarse de forma física y/o virtual. Para ello se deberá consignar una breve descripción del producto o actividad indicada como evidencia, así como la ubicación de la misma ya sea en medios físicos o electrónicos.</t>
  </si>
  <si>
    <t>ANEXO 1: CONCERTACIÓN, SEGUIMIENTO,  RETROALIMENTACIÓN  Y EVALUACIÓN DE COMPROMISOS GERENCIALES</t>
  </si>
  <si>
    <t xml:space="preserve"> Concertación</t>
  </si>
  <si>
    <t>Evaluación</t>
  </si>
  <si>
    <t>Objetivos institucionales</t>
  </si>
  <si>
    <t>Compromisos gerenciales</t>
  </si>
  <si>
    <t xml:space="preserve"> Indicador</t>
  </si>
  <si>
    <t xml:space="preserve">Fecha inicio-fin dd/mm/aa </t>
  </si>
  <si>
    <t>Peso ponderado</t>
  </si>
  <si>
    <t xml:space="preserve">Avance </t>
  </si>
  <si>
    <t xml:space="preserve">% Cumplimiento año </t>
  </si>
  <si>
    <t xml:space="preserve">Resultado </t>
  </si>
  <si>
    <t>% cumplimiento programado a 1er semestre</t>
  </si>
  <si>
    <t>% cumplimiento de Indicador 1er Semestre</t>
  </si>
  <si>
    <t>Observaciones del avance y oportunidad de mejora</t>
  </si>
  <si>
    <t>% cumplimiento programado a 2° semestre</t>
  </si>
  <si>
    <t>% Cumplimiento de indicador 2° Semestre</t>
  </si>
  <si>
    <t xml:space="preserve">Descripción </t>
  </si>
  <si>
    <t xml:space="preserve">Ubicación </t>
  </si>
  <si>
    <t xml:space="preserve">FECHA </t>
  </si>
  <si>
    <t>VIGENCIA</t>
  </si>
  <si>
    <t xml:space="preserve">Firma del Gerente Público </t>
  </si>
  <si>
    <t>SEGUIMIENTO COMPROMISOS ESTRATEGICOS Y/O INSTITUCIONALES</t>
  </si>
  <si>
    <t xml:space="preserve">1.5 Fecha Sucripcion Acuerdo de Gestion </t>
  </si>
  <si>
    <t xml:space="preserve">1.6. Vigencia del Acuerdo de Gestion </t>
  </si>
  <si>
    <t>desde: 17/03/2014</t>
  </si>
  <si>
    <r>
      <t>1.7. Periodo</t>
    </r>
    <r>
      <rPr>
        <b/>
        <sz val="11"/>
        <color rgb="FFFF0000"/>
        <rFont val="Times New Roman"/>
        <family val="1"/>
      </rPr>
      <t xml:space="preserve"> </t>
    </r>
    <r>
      <rPr>
        <b/>
        <sz val="11"/>
        <rFont val="Times New Roman"/>
        <family val="1"/>
      </rPr>
      <t xml:space="preserve">de seguimiento </t>
    </r>
  </si>
  <si>
    <t>hasta: 17/06/2014</t>
  </si>
  <si>
    <t>3. Evaluacion</t>
  </si>
  <si>
    <t xml:space="preserve">2.4 Meta </t>
  </si>
  <si>
    <t xml:space="preserve">3.1. Resultado </t>
  </si>
  <si>
    <t xml:space="preserve">3.2. Acumulado </t>
  </si>
  <si>
    <t>3.3. Resultado peso POA</t>
  </si>
  <si>
    <t>3.4. Analisis</t>
  </si>
  <si>
    <t>3.5. Evidencias</t>
  </si>
  <si>
    <t>I trimestre</t>
  </si>
  <si>
    <t>II trimestre</t>
  </si>
  <si>
    <t>III trimestre</t>
  </si>
  <si>
    <t xml:space="preserve">IV trimestre </t>
  </si>
  <si>
    <t xml:space="preserve">% Avance </t>
  </si>
  <si>
    <t xml:space="preserve">Descripcion </t>
  </si>
  <si>
    <t xml:space="preserve">en los primeros tres meses de gestion se cumplieron todas las actividades propuestas, teniendo como producto final el documento de los programas y proyectos aprobado por la Direccion General para incluir en el PND 2015-2018  </t>
  </si>
  <si>
    <t xml:space="preserve">Listas de asistencia de reuniones y mesas de trabajo para definir programas y proyectos. Doumento de propuestas y aprobacion por la Direccion General   </t>
  </si>
  <si>
    <t>las evidencias se encuentran en la ruta dep_documentos_DEP2014_PND 2015-2018</t>
  </si>
  <si>
    <t xml:space="preserve">El compromiso estrategico se cumple al 100% en los primeros tres meses ya que es una actividad planeada para este periodo, por lo tanto no se tienen resultados de II a IV trimestre </t>
  </si>
  <si>
    <t xml:space="preserve">Definir las metas de capacitacion, asesoria y seguimiento para la vigencia 2014,  nivel nacional y territorial </t>
  </si>
  <si>
    <t>02/02/2014-28/11/2014</t>
  </si>
  <si>
    <t xml:space="preserve">4. Control de Cambios </t>
  </si>
  <si>
    <t>4.1. Componente</t>
  </si>
  <si>
    <t>4.2. Ajuste/Cambio</t>
  </si>
  <si>
    <t xml:space="preserve">4.3. Control de Cambios </t>
  </si>
  <si>
    <t xml:space="preserve">4.4. Fecha de Cambio </t>
  </si>
  <si>
    <t xml:space="preserve">4.5. Evidencia </t>
  </si>
  <si>
    <t xml:space="preserve">4.6. Firma del Superior Jerarquico </t>
  </si>
  <si>
    <t xml:space="preserve">4.7. Firma del Gerente Publico </t>
  </si>
  <si>
    <t xml:space="preserve">Peso </t>
  </si>
  <si>
    <t>el peso actual del proyeto SIGEP es de 30%, sin embargo se aumenta al 40%</t>
  </si>
  <si>
    <t xml:space="preserve">De acuerdo al peso establecido, es necesario aumentar el peso de el compromiso estrategico y/o institucional al proyecto SIGEP y disminuyendo el peso a la definicion del modelo estrategico de planeacion de recurso humano, debido a que el alcance del proyecto SIGEP tiene una cobertura mas amplia   </t>
  </si>
  <si>
    <t>la evidencia que soporta el cambio es el plan de proyecto de SIGEP, donde se especifica el alcance del mismo y se encuentra en la ruta xxx</t>
  </si>
  <si>
    <t>Compromiso Estrategico y/o Institucional</t>
  </si>
  <si>
    <t xml:space="preserve">Indicador </t>
  </si>
  <si>
    <t xml:space="preserve">Fecha de Inicio - fin </t>
  </si>
  <si>
    <t>desde: 17/06/2014</t>
  </si>
  <si>
    <t>hasta: 17/09/2014</t>
  </si>
  <si>
    <t>desde: 17/09/2014</t>
  </si>
  <si>
    <t>Compromisos administrativos</t>
  </si>
  <si>
    <t>Aportes adicionales</t>
  </si>
  <si>
    <t xml:space="preserve">Puntaje de aporte </t>
  </si>
  <si>
    <t>Acción de mejora</t>
  </si>
  <si>
    <t>MECI y Sistema de Gestión de Calidad</t>
  </si>
  <si>
    <t>Política de Salud y Seguridad en el Trabajo</t>
  </si>
  <si>
    <t>Plan Institucional de Capacitación.</t>
  </si>
  <si>
    <t xml:space="preserve">Sistema de Estimulos para servidores públicos </t>
  </si>
  <si>
    <t>Facilitar la Participación Ciudadana en la gestión</t>
  </si>
  <si>
    <t>Promover espacios de Rendición de Cuentas de su gestión a la ciudadanía</t>
  </si>
  <si>
    <t xml:space="preserve">Desarrollo y uso de tecnologías de la información </t>
  </si>
  <si>
    <t>Actualización permanente del Sistema de Información para la Gestión del Empleo Público-SIGEP</t>
  </si>
  <si>
    <t>Apropiación de los valores de la entidad</t>
  </si>
  <si>
    <t>El superior gerarquico evalúa una vez al final de cada vigencia.</t>
  </si>
  <si>
    <t xml:space="preserve">1. Identificacion </t>
  </si>
  <si>
    <t>1.2. Nombre Gerente Publico</t>
  </si>
  <si>
    <t xml:space="preserve">1.3. Nombre Superior Jerarquio </t>
  </si>
  <si>
    <t xml:space="preserve">1.3. Fecha Sucripcion Acuerdo de Gestion </t>
  </si>
  <si>
    <t xml:space="preserve">1.4.Vigencia del Acuerdo de Gestion </t>
  </si>
  <si>
    <t>Asigne el puntaje de importancia que se le da a cada compromiso respecto a los demás, teniendo en cuenta la planeación estratégica de la Entidad, si el compromiso es de mayor importancia, entonces su peso será mayor, siendo la totalidad de los mismos 100%.</t>
  </si>
  <si>
    <t xml:space="preserve">Se entienden por compromisos institucionales los adquiridos para llevar a cabo el cumplimiento de los objetivos y metas estratégicas. Todo ello se concreta en el “Plan Operativo de Acción” (POA) de cada entidad pública. </t>
  </si>
  <si>
    <t>son las acciones que se realizan para ejecutar el compromiso estratégico/institucional. Estas actividades coinciden con las establecidas en la planeación institucional.</t>
  </si>
  <si>
    <t>escriba el numero asignado para la meta a la que corresponde el compromiso en el “Plan Operativo de Acción” (POA).</t>
  </si>
  <si>
    <t>Son el mecanismo para valorar el cumplimiento de las metas establecidas y el progreso de los compromisos institucionales. Se recomienda que la definición de los indicadores se realice con el apoyo de la oficina de planeación.</t>
  </si>
  <si>
    <t>Se debe establecer el periodo en el que se ejecutará el compromiso institucional.</t>
  </si>
  <si>
    <t>2.7 Obervaciones /Gerente Publico</t>
  </si>
  <si>
    <t>2.7 Obervaciones /Superior Jerarquio</t>
  </si>
  <si>
    <t xml:space="preserve">3. Evaluacion </t>
  </si>
  <si>
    <t xml:space="preserve">3.2. Acumulado/ % Avance </t>
  </si>
  <si>
    <t xml:space="preserve">3.5. Evidencias/Descripcion </t>
  </si>
  <si>
    <t xml:space="preserve">3.5. Evidencias/Ubicación </t>
  </si>
  <si>
    <t>Instructivo de diligenciamiento</t>
  </si>
  <si>
    <t xml:space="preserve">Firma del Superior Jerárquico </t>
  </si>
  <si>
    <t>Disminuir los tiempos relacionados con entrega de recursos y/o devoluciones a afectados</t>
  </si>
  <si>
    <t>Disminuir los tiempos de gestión de los procesos de intervención</t>
  </si>
  <si>
    <t xml:space="preserve">Número de sujetos intervenidos en los que haya avance de etapas definidas 
(Decisión solicitudes desintervención/
Aprobación inventario valorado de bienes/ Aprobación proyecto C y G/
Adjudicación/
Rendición Final de Cuentas) </t>
  </si>
  <si>
    <t>Seguimiento impulso procesos con ponentes</t>
  </si>
  <si>
    <t>Revisión y firma de borradores proyectados</t>
  </si>
  <si>
    <t xml:space="preserve">Número de solicitudes de entrega de recursos atendidas respecto de número de solicitudes recibidas </t>
  </si>
  <si>
    <t>Seguimiento solicitudes proyectadas por ponentes</t>
  </si>
  <si>
    <t>Implementar medidas para la protección de activos de los procesos</t>
  </si>
  <si>
    <t xml:space="preserve">Dilgencias de aprehensión de libros y embargo y secuestro de bienes adelantadas </t>
  </si>
  <si>
    <t xml:space="preserve">Elaboración y seguimiento de cronograma de diligencias </t>
  </si>
  <si>
    <t xml:space="preserve">Entrega instrucciones y requerimientos a ponentes relacionados </t>
  </si>
  <si>
    <t>Entrega instrucciones y requerimientos a ponentes relacionados con solicitudes de entrega de recursos</t>
  </si>
  <si>
    <t>Número de actividadas ejecutadas del proyecto estratégico a cargo.</t>
  </si>
  <si>
    <t>Realizar gestiones tendientes a cumplir las actividades de los proyectos estratégicos de la Delegatura, asignados</t>
  </si>
  <si>
    <t>Revisión de documentos normativos relacionados con el proyecto estratégico</t>
  </si>
  <si>
    <t>Verificacion vigencia y conveniencia de normas actuales</t>
  </si>
  <si>
    <t>Elaboracion proyecto normativo</t>
  </si>
  <si>
    <t>Socialización proyecto normativo con funcionarios</t>
  </si>
  <si>
    <t>12/01/2021-
31/12/2021</t>
  </si>
  <si>
    <t xml:space="preserve">Concertacion para el desempeño sobresaliente (5% adicional. Describir los compromisos gerenciales adicionales) 
Disminuir el numero de hallazgos en la auditoria al proceso a realizarse en 2021, respecto de la auditoria realziada en 2019. </t>
  </si>
  <si>
    <t>Lograr un marco normativo adecuado que
facilite el cumplimiento de la Misión</t>
  </si>
  <si>
    <t xml:space="preserve">Lograr niveles superiores de servicio,
acompañamiento y atención al usuario (excelencia
operacional)
</t>
  </si>
  <si>
    <t>Celebración de audiencias pendientes en procesos anteriores a 2021</t>
  </si>
  <si>
    <t>Entrega instrucciones y requerimientos a ponentes relacionados con avance</t>
  </si>
  <si>
    <t>SUPERINTENDENCIA DE SOCIEDADES</t>
  </si>
  <si>
    <t>Código: GTH-F-025</t>
  </si>
  <si>
    <t>SISTEMA DE GESTION INTEGRADO</t>
  </si>
  <si>
    <t>Fecha: 09 de Febrero de 2017</t>
  </si>
  <si>
    <t>PROCESO: GESTION DE TALENTO HUMANO</t>
  </si>
  <si>
    <t>Versión 002</t>
  </si>
  <si>
    <t>FORMATO: ACUERDOS DE GESTIÓN</t>
  </si>
  <si>
    <t>Pagina 1 de 6</t>
  </si>
  <si>
    <t xml:space="preserve">Se hizo seguimiento constante a impulso procesos.
Se impartieron instrucciones avance.
Se han firmado 957 borradores proyectados.
 Se realizaron audiencias de procesos anteriores a 2020. Pendiente audeincias procesos anteriores 2021. 
</t>
  </si>
  <si>
    <t>Se hizo seguimiento con Delegatura de solicitudes
Se tramitaron 119 memoriales de entrega de recursos
debe avanzarse en solicitudes pednientes.
Diligenciamiento solicitudes por parte de ponentes para control</t>
  </si>
  <si>
    <t>Se elaboró cronograma
Se impartieron instrucciones a ponentes
Se firmaron 21 borradores que fijaron fecha de diligencias.</t>
  </si>
  <si>
    <t>Sharepoint Dirección
http://intranet/DIAFE/DIJ/DeyaniraOspina/Forms/AllItems.aspx</t>
  </si>
  <si>
    <t>Sharepoint Dirección
http://intranet/DIAFE/DIJ/DeyaniraOspina/Forms/AllItems.aspx
http://intranet/DIAFE/DIJ/Seguimiento%20Procesos/Forms/AllItems.aspx</t>
  </si>
  <si>
    <t>SharePoint Dirección 
http://intranet/DIAFE/DIJ/Seguimiento%20Procesos/Forms/AllItems.aspx</t>
  </si>
  <si>
    <t>Se revisaron los documentos para el proyecto
Se verificó la vigencia de las normas
Se participó en la elaboración del proyecto normativo
Se socializó con los ponentes</t>
  </si>
  <si>
    <t>Cuadro de seguimiento de procesos
Cuadro de formato  seguimiento de Dirección
Cuadro calendario audiencias
Correo electrónico Directora</t>
  </si>
  <si>
    <t>Cuadro de formato  seguimiento de Dirección
Correo electrónico Directora</t>
  </si>
  <si>
    <t>Cuadro Cronograma diligencias de secuestro
Correo electrónico Directora</t>
  </si>
  <si>
    <t>Carpeta One Drive. Delegatura Intervención. Subcarpeta Proyecto estratégico</t>
  </si>
  <si>
    <t>Documento excel con normas y analisis vigencia
Documento propuesta circular 
Correo electrónico Directora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</si>
</sst>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5"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1"/>
      <color theme="1"/>
      <name val="Times New Roman"/>
      <family val="1"/>
    </font>
    <font>
      <b/>
      <sz val="11"/>
      <color theme="1"/>
      <name val="Times New Roman"/>
      <family val="1"/>
    </font>
    <font>
      <sz val="11"/>
      <name val="Times New Roman"/>
      <family val="1"/>
    </font>
    <font>
      <b/>
      <sz val="11"/>
      <color rgb="FFFF0000"/>
      <name val="Times New Roman"/>
      <family val="1"/>
    </font>
    <font>
      <b/>
      <sz val="11"/>
      <name val="Times New Roman"/>
      <family val="1"/>
    </font>
    <font>
      <b/>
      <sz val="11"/>
      <color theme="1"/>
      <name val="Calibri"/>
      <family val="2"/>
      <scheme val="minor"/>
    </font>
    <font>
      <b/>
      <sz val="11"/>
      <color theme="1"/>
      <name val="Arial"/>
      <family val="2"/>
    </font>
    <font>
      <b/>
      <sz val="12"/>
      <color theme="1"/>
      <name val="Arial"/>
      <family val="2"/>
    </font>
    <font>
      <b/>
      <sz val="18"/>
      <color theme="1"/>
      <name val="Arial"/>
      <family val="2"/>
    </font>
    <font>
      <b/>
      <sz val="16"/>
      <color theme="0"/>
      <name val="Arial"/>
      <family val="2"/>
    </font>
    <font>
      <sz val="11"/>
      <color theme="1"/>
      <name val="Arial"/>
      <family val="2"/>
    </font>
    <font>
      <sz val="11"/>
      <name val="Arial"/>
      <family val="2"/>
    </font>
    <font>
      <b/>
      <sz val="20"/>
      <color theme="0"/>
      <name val="Arial"/>
      <family val="2"/>
    </font>
    <font>
      <sz val="10"/>
      <color theme="1"/>
      <name val="Arial"/>
      <family val="2"/>
    </font>
    <font>
      <sz val="10"/>
      <name val="Arial"/>
      <family val="2"/>
    </font>
    <font>
      <sz val="10"/>
      <color rgb="FFFF0000"/>
      <name val="Arial"/>
      <family val="2"/>
    </font>
    <font>
      <sz val="12"/>
      <color indexed="81"/>
      <name val="Tahoma"/>
      <family val="2"/>
    </font>
    <font>
      <b/>
      <sz val="14"/>
      <color theme="0"/>
      <name val="Arial"/>
      <family val="2"/>
    </font>
    <font>
      <b/>
      <sz val="14"/>
      <color theme="1"/>
      <name val="Arial"/>
      <family val="2"/>
    </font>
    <font>
      <sz val="14"/>
      <color theme="1"/>
      <name val="Times New Roman"/>
      <family val="1"/>
    </font>
    <font>
      <b/>
      <sz val="22"/>
      <color theme="1"/>
      <name val="Calibri"/>
      <family val="2"/>
      <scheme val="minor"/>
    </font>
    <font>
      <b/>
      <sz val="16"/>
      <color theme="1"/>
      <name val="Arial"/>
      <family val="2"/>
    </font>
    <font>
      <sz val="16"/>
      <color theme="1"/>
      <name val="Arial"/>
      <family val="2"/>
    </font>
    <font>
      <sz val="16"/>
      <name val="Arial"/>
      <family val="2"/>
    </font>
    <font>
      <sz val="12"/>
      <color rgb="FF000000"/>
      <name val="Calibri"/>
      <family val="2"/>
      <scheme val="minor"/>
    </font>
    <font>
      <sz val="12"/>
      <color theme="1"/>
      <name val="Calibri"/>
      <family val="2"/>
      <scheme val="minor"/>
    </font>
    <font>
      <b/>
      <sz val="18"/>
      <color theme="0"/>
      <name val="Arial"/>
      <family val="2"/>
    </font>
    <font>
      <sz val="14"/>
      <color theme="1"/>
      <name val="Arial"/>
      <family val="2"/>
    </font>
    <font>
      <u/>
      <sz val="11"/>
      <color theme="10"/>
      <name val="Calibri"/>
      <family val="2"/>
      <scheme val="minor"/>
    </font>
    <font>
      <u/>
      <sz val="11"/>
      <color theme="11"/>
      <name val="Calibri"/>
      <family val="2"/>
      <scheme val="minor"/>
    </font>
    <font>
      <b/>
      <sz val="24"/>
      <color rgb="FF000000"/>
      <name val="Arial"/>
      <family val="2"/>
    </font>
    <font>
      <b/>
      <sz val="24"/>
      <color theme="1"/>
      <name val="Arial"/>
      <family val="2"/>
    </font>
    <font>
      <sz val="12"/>
      <color theme="1"/>
      <name val="Arial"/>
      <family val="2"/>
    </font>
    <font>
      <sz val="12"/>
      <color rgb="FF000000"/>
      <name val="Arial"/>
      <family val="2"/>
    </font>
    <font>
      <b/>
      <sz val="12"/>
      <color rgb="FF000000"/>
      <name val="Arial"/>
      <family val="2"/>
    </font>
    <font>
      <b/>
      <sz val="22"/>
      <color theme="1"/>
      <name val="Arial"/>
      <family val="2"/>
    </font>
    <font>
      <sz val="18"/>
      <color indexed="81"/>
      <name val="Tahoma"/>
      <family val="2"/>
    </font>
    <font>
      <b/>
      <sz val="28"/>
      <color theme="1"/>
      <name val="Arial"/>
      <family val="2"/>
    </font>
    <font>
      <b/>
      <sz val="18"/>
      <name val="Arial"/>
      <family val="2"/>
    </font>
    <font>
      <b/>
      <sz val="20"/>
      <color theme="1"/>
      <name val="Arial"/>
      <family val="2"/>
    </font>
    <font>
      <sz val="18"/>
      <color theme="1"/>
      <name val="Arial"/>
      <family val="2"/>
    </font>
  </fonts>
  <fills count="15">
    <fill>
      <patternFill patternType="none"/>
    </fill>
    <fill>
      <patternFill patternType="gray125"/>
    </fill>
    <fill>
      <patternFill patternType="solid">
        <fgColor theme="8" tint="0.59999389629810485"/>
        <bgColor indexed="64"/>
      </patternFill>
    </fill>
    <fill>
      <patternFill patternType="solid">
        <fgColor rgb="FF1CAF94"/>
        <bgColor indexed="64"/>
      </patternFill>
    </fill>
    <fill>
      <patternFill patternType="solid">
        <fgColor theme="0" tint="-0.14999847407452621"/>
        <bgColor indexed="64"/>
      </patternFill>
    </fill>
    <fill>
      <patternFill patternType="solid">
        <fgColor rgb="FFE5E5E5"/>
        <bgColor indexed="64"/>
      </patternFill>
    </fill>
    <fill>
      <patternFill patternType="solid">
        <fgColor rgb="FFD6EBF1"/>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499984740745262"/>
        <bgColor indexed="64"/>
      </patternFill>
    </fill>
    <fill>
      <patternFill patternType="solid">
        <fgColor rgb="FFFFFFFF"/>
        <bgColor rgb="FF000000"/>
      </patternFill>
    </fill>
    <fill>
      <patternFill patternType="solid">
        <fgColor theme="0"/>
        <bgColor rgb="FF000000"/>
      </patternFill>
    </fill>
    <fill>
      <patternFill patternType="solid">
        <fgColor rgb="FF3772FF"/>
        <bgColor indexed="64"/>
      </patternFill>
    </fill>
    <fill>
      <patternFill patternType="solid">
        <fgColor rgb="FF3067CC"/>
        <bgColor indexed="64"/>
      </patternFill>
    </fill>
  </fills>
  <borders count="5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thin">
        <color auto="1"/>
      </top>
      <bottom/>
      <diagonal/>
    </border>
    <border>
      <left/>
      <right style="thin">
        <color auto="1"/>
      </right>
      <top/>
      <bottom style="thin">
        <color auto="1"/>
      </bottom>
      <diagonal/>
    </border>
    <border>
      <left/>
      <right style="thin">
        <color auto="1"/>
      </right>
      <top style="thin">
        <color auto="1"/>
      </top>
      <bottom style="medium">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right/>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bottom/>
      <diagonal/>
    </border>
    <border>
      <left/>
      <right style="thin">
        <color auto="1"/>
      </right>
      <top style="thin">
        <color auto="1"/>
      </top>
      <bottom/>
      <diagonal/>
    </border>
    <border>
      <left/>
      <right/>
      <top style="thin">
        <color auto="1"/>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medium">
        <color auto="1"/>
      </left>
      <right/>
      <top style="medium">
        <color auto="1"/>
      </top>
      <bottom/>
      <diagonal/>
    </border>
    <border>
      <left style="thin">
        <color auto="1"/>
      </left>
      <right style="thin">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bottom style="medium">
        <color auto="1"/>
      </bottom>
      <diagonal/>
    </border>
    <border>
      <left style="medium">
        <color auto="1"/>
      </left>
      <right style="thin">
        <color auto="1"/>
      </right>
      <top style="thin">
        <color auto="1"/>
      </top>
      <bottom/>
      <diagonal/>
    </border>
    <border>
      <left/>
      <right style="medium">
        <color auto="1"/>
      </right>
      <top/>
      <bottom style="medium">
        <color auto="1"/>
      </bottom>
      <diagonal/>
    </border>
    <border>
      <left/>
      <right/>
      <top style="medium">
        <color auto="1"/>
      </top>
      <bottom/>
      <diagonal/>
    </border>
    <border>
      <left style="medium">
        <color auto="1"/>
      </left>
      <right/>
      <top/>
      <bottom style="medium">
        <color auto="1"/>
      </bottom>
      <diagonal/>
    </border>
    <border>
      <left/>
      <right style="medium">
        <color auto="1"/>
      </right>
      <top style="medium">
        <color auto="1"/>
      </top>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bottom/>
      <diagonal/>
    </border>
    <border>
      <left/>
      <right style="medium">
        <color auto="1"/>
      </right>
      <top/>
      <bottom/>
      <diagonal/>
    </border>
    <border>
      <left/>
      <right/>
      <top style="thin">
        <color auto="1"/>
      </top>
      <bottom style="medium">
        <color auto="1"/>
      </bottom>
      <diagonal/>
    </border>
    <border>
      <left style="medium">
        <color auto="1"/>
      </left>
      <right style="medium">
        <color auto="1"/>
      </right>
      <top/>
      <bottom/>
      <diagonal/>
    </border>
    <border>
      <left style="medium">
        <color auto="1"/>
      </left>
      <right style="thin">
        <color auto="1"/>
      </right>
      <top style="medium">
        <color auto="1"/>
      </top>
      <bottom/>
      <diagonal/>
    </border>
    <border>
      <left style="medium">
        <color auto="1"/>
      </left>
      <right style="thin">
        <color auto="1"/>
      </right>
      <top/>
      <bottom/>
      <diagonal/>
    </border>
    <border>
      <left/>
      <right style="thin">
        <color auto="1"/>
      </right>
      <top style="medium">
        <color auto="1"/>
      </top>
      <bottom style="thin">
        <color auto="1"/>
      </bottom>
      <diagonal/>
    </border>
    <border>
      <left style="thin">
        <color auto="1"/>
      </left>
      <right style="medium">
        <color auto="1"/>
      </right>
      <top style="medium">
        <color auto="1"/>
      </top>
      <bottom style="medium">
        <color auto="1"/>
      </bottom>
      <diagonal/>
    </border>
  </borders>
  <cellStyleXfs count="11">
    <xf numFmtId="0" fontId="0" fillId="0" borderId="0"/>
    <xf numFmtId="9" fontId="1" fillId="0" borderId="0" applyFont="0" applyFill="0" applyBorder="0" applyAlignment="0" applyProtection="0"/>
    <xf numFmtId="0" fontId="18" fillId="0" borderId="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2" fillId="0" borderId="0" applyNumberFormat="0" applyFill="0" applyBorder="0" applyAlignment="0" applyProtection="0"/>
    <xf numFmtId="0" fontId="33" fillId="0" borderId="0" applyNumberFormat="0" applyFill="0" applyBorder="0" applyAlignment="0" applyProtection="0"/>
  </cellStyleXfs>
  <cellXfs count="328">
    <xf numFmtId="0" fontId="0" fillId="0" borderId="0" xfId="0"/>
    <xf numFmtId="0" fontId="4" fillId="0" borderId="0" xfId="0" applyFont="1"/>
    <xf numFmtId="0" fontId="5" fillId="0" borderId="4" xfId="0" applyFont="1" applyBorder="1"/>
    <xf numFmtId="0" fontId="4" fillId="0" borderId="4" xfId="0" applyFont="1" applyBorder="1"/>
    <xf numFmtId="0" fontId="5" fillId="0" borderId="1" xfId="0" applyFont="1" applyBorder="1"/>
    <xf numFmtId="0" fontId="4" fillId="0" borderId="1" xfId="0" applyFont="1" applyBorder="1"/>
    <xf numFmtId="14" fontId="4" fillId="0" borderId="1" xfId="0" applyNumberFormat="1" applyFont="1" applyBorder="1" applyAlignment="1">
      <alignment horizontal="left"/>
    </xf>
    <xf numFmtId="14" fontId="4" fillId="0" borderId="0" xfId="0" applyNumberFormat="1" applyFont="1" applyFill="1" applyAlignment="1">
      <alignment horizontal="left"/>
    </xf>
    <xf numFmtId="14" fontId="4" fillId="0" borderId="0" xfId="0" applyNumberFormat="1" applyFont="1" applyAlignment="1">
      <alignment horizontal="left"/>
    </xf>
    <xf numFmtId="0" fontId="5" fillId="0" borderId="1" xfId="0" applyFont="1" applyBorder="1" applyAlignment="1">
      <alignment horizontal="center" vertical="center" wrapText="1"/>
    </xf>
    <xf numFmtId="0" fontId="4" fillId="0" borderId="1" xfId="0" applyFont="1" applyBorder="1" applyAlignment="1">
      <alignment horizontal="justify" vertical="justify" wrapText="1"/>
    </xf>
    <xf numFmtId="0" fontId="4" fillId="0" borderId="1" xfId="0" applyFont="1" applyBorder="1" applyAlignment="1">
      <alignment horizontal="justify" vertical="center" wrapText="1"/>
    </xf>
    <xf numFmtId="9" fontId="5" fillId="0" borderId="1" xfId="0" applyNumberFormat="1" applyFont="1" applyBorder="1" applyAlignment="1">
      <alignment horizontal="center"/>
    </xf>
    <xf numFmtId="0" fontId="5" fillId="0" borderId="0" xfId="0" applyFont="1" applyAlignment="1">
      <alignment horizontal="center" vertical="center"/>
    </xf>
    <xf numFmtId="0" fontId="5" fillId="0" borderId="16" xfId="0" applyFont="1" applyBorder="1" applyAlignment="1">
      <alignment horizontal="center"/>
    </xf>
    <xf numFmtId="0" fontId="5" fillId="0" borderId="4" xfId="0" applyFont="1" applyBorder="1" applyAlignment="1">
      <alignment horizontal="center"/>
    </xf>
    <xf numFmtId="14" fontId="4" fillId="0" borderId="1" xfId="0" applyNumberFormat="1" applyFont="1" applyBorder="1" applyAlignment="1">
      <alignment horizontal="center" vertical="center"/>
    </xf>
    <xf numFmtId="0" fontId="4" fillId="0" borderId="12" xfId="0" applyFont="1" applyBorder="1"/>
    <xf numFmtId="0" fontId="4" fillId="0" borderId="14" xfId="0" applyFont="1" applyBorder="1"/>
    <xf numFmtId="0" fontId="4" fillId="0" borderId="15" xfId="0" applyFont="1" applyBorder="1"/>
    <xf numFmtId="0" fontId="4" fillId="0" borderId="0" xfId="0" applyFont="1" applyBorder="1"/>
    <xf numFmtId="14" fontId="4" fillId="0" borderId="0" xfId="0" applyNumberFormat="1" applyFont="1" applyBorder="1" applyAlignment="1">
      <alignment horizontal="left"/>
    </xf>
    <xf numFmtId="0" fontId="5" fillId="0" borderId="1" xfId="0" applyFont="1" applyFill="1" applyBorder="1" applyAlignment="1">
      <alignment horizontal="center" vertical="center"/>
    </xf>
    <xf numFmtId="9" fontId="5" fillId="0" borderId="1" xfId="1" applyFont="1" applyBorder="1" applyAlignment="1">
      <alignment horizontal="center" vertical="center"/>
    </xf>
    <xf numFmtId="0" fontId="4" fillId="0" borderId="0" xfId="0" applyFont="1" applyFill="1" applyBorder="1" applyAlignment="1">
      <alignment horizontal="center"/>
    </xf>
    <xf numFmtId="0" fontId="5" fillId="0" borderId="0" xfId="0" applyFont="1" applyBorder="1" applyAlignment="1">
      <alignment horizontal="center"/>
    </xf>
    <xf numFmtId="0" fontId="5" fillId="0" borderId="11" xfId="0" applyFont="1" applyBorder="1" applyAlignment="1">
      <alignment horizontal="center" vertical="center"/>
    </xf>
    <xf numFmtId="0" fontId="5" fillId="0" borderId="11" xfId="0" applyFont="1" applyBorder="1" applyAlignment="1">
      <alignment horizontal="center" vertical="center" wrapText="1"/>
    </xf>
    <xf numFmtId="0" fontId="5" fillId="0" borderId="11" xfId="0" applyFont="1" applyBorder="1" applyAlignment="1">
      <alignment horizontal="center"/>
    </xf>
    <xf numFmtId="0" fontId="5" fillId="0" borderId="0" xfId="0" applyFont="1" applyFill="1" applyBorder="1" applyAlignment="1">
      <alignment vertical="center"/>
    </xf>
    <xf numFmtId="0" fontId="5" fillId="0" borderId="21" xfId="0" applyFont="1" applyBorder="1" applyAlignment="1">
      <alignment horizontal="center"/>
    </xf>
    <xf numFmtId="0" fontId="5" fillId="0" borderId="6" xfId="0" applyFont="1" applyBorder="1" applyAlignment="1">
      <alignment horizontal="center" vertical="center" wrapText="1"/>
    </xf>
    <xf numFmtId="0" fontId="5" fillId="0" borderId="6" xfId="0" applyFont="1" applyBorder="1" applyAlignment="1">
      <alignment horizontal="center"/>
    </xf>
    <xf numFmtId="0" fontId="5" fillId="0" borderId="22" xfId="0" applyFont="1" applyBorder="1" applyAlignment="1">
      <alignment horizontal="center"/>
    </xf>
    <xf numFmtId="0" fontId="5" fillId="0" borderId="0" xfId="0" applyFont="1" applyBorder="1" applyAlignment="1"/>
    <xf numFmtId="0" fontId="5" fillId="0" borderId="1" xfId="0" applyFont="1" applyFill="1" applyBorder="1" applyAlignment="1">
      <alignment horizontal="center" vertical="center" wrapText="1"/>
    </xf>
    <xf numFmtId="0" fontId="5" fillId="0" borderId="4" xfId="0" applyFont="1" applyBorder="1" applyAlignment="1">
      <alignment horizontal="center" vertical="justify" wrapText="1"/>
    </xf>
    <xf numFmtId="0" fontId="0" fillId="0" borderId="0" xfId="0" applyAlignment="1"/>
    <xf numFmtId="0" fontId="9" fillId="0" borderId="4" xfId="0" applyFont="1" applyBorder="1"/>
    <xf numFmtId="0" fontId="9" fillId="0" borderId="1" xfId="0" applyFont="1" applyBorder="1"/>
    <xf numFmtId="0" fontId="9" fillId="0" borderId="0" xfId="0" applyFont="1" applyAlignment="1">
      <alignment horizontal="center"/>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9" fillId="0" borderId="1" xfId="0" applyFont="1" applyBorder="1" applyAlignment="1">
      <alignment horizontal="center" vertical="center"/>
    </xf>
    <xf numFmtId="0" fontId="0" fillId="0" borderId="31" xfId="0" applyBorder="1" applyAlignment="1">
      <alignment horizontal="justify" vertical="center" wrapText="1"/>
    </xf>
    <xf numFmtId="0" fontId="0" fillId="0" borderId="30" xfId="0" applyBorder="1" applyAlignment="1">
      <alignment horizontal="justify" vertical="center" wrapText="1"/>
    </xf>
    <xf numFmtId="0" fontId="0" fillId="0" borderId="30" xfId="0" applyBorder="1" applyAlignment="1">
      <alignment horizontal="justify" vertical="center"/>
    </xf>
    <xf numFmtId="0" fontId="0" fillId="0" borderId="21" xfId="0" applyBorder="1" applyAlignment="1">
      <alignment horizontal="justify" vertical="center"/>
    </xf>
    <xf numFmtId="0" fontId="9" fillId="0" borderId="0" xfId="0" applyFont="1" applyFill="1" applyBorder="1" applyAlignment="1">
      <alignment horizontal="center" vertical="center"/>
    </xf>
    <xf numFmtId="0" fontId="5" fillId="0" borderId="1" xfId="0" applyFont="1" applyBorder="1" applyAlignment="1">
      <alignment horizontal="center" vertical="justify" wrapText="1"/>
    </xf>
    <xf numFmtId="0" fontId="14" fillId="0" borderId="6" xfId="0" applyFont="1" applyBorder="1" applyAlignment="1">
      <alignment vertical="center" wrapText="1"/>
    </xf>
    <xf numFmtId="0" fontId="14" fillId="0" borderId="6" xfId="0" applyFont="1" applyBorder="1" applyAlignment="1">
      <alignment vertical="center"/>
    </xf>
    <xf numFmtId="0" fontId="4" fillId="0" borderId="0" xfId="0" applyFont="1" applyProtection="1">
      <protection locked="0"/>
    </xf>
    <xf numFmtId="2" fontId="4" fillId="0" borderId="0" xfId="0" applyNumberFormat="1" applyFont="1" applyProtection="1">
      <protection locked="0"/>
    </xf>
    <xf numFmtId="0" fontId="17" fillId="6" borderId="11" xfId="0" applyFont="1" applyFill="1" applyBorder="1" applyAlignment="1">
      <alignment horizontal="center" vertical="center"/>
    </xf>
    <xf numFmtId="0" fontId="17" fillId="6" borderId="16" xfId="0" applyFont="1" applyFill="1" applyBorder="1" applyAlignment="1">
      <alignment horizontal="center" vertical="center"/>
    </xf>
    <xf numFmtId="0" fontId="24" fillId="0" borderId="0" xfId="0" applyFont="1" applyAlignment="1" applyProtection="1">
      <alignment wrapText="1"/>
      <protection locked="0"/>
    </xf>
    <xf numFmtId="0" fontId="24" fillId="0" borderId="0" xfId="0" applyFont="1" applyProtection="1">
      <protection locked="0"/>
    </xf>
    <xf numFmtId="0" fontId="23" fillId="0" borderId="0" xfId="0" applyFont="1" applyProtection="1">
      <protection locked="0"/>
    </xf>
    <xf numFmtId="0" fontId="15" fillId="6" borderId="27" xfId="0" applyFont="1" applyFill="1" applyBorder="1" applyAlignment="1">
      <alignment horizontal="center" vertical="center" wrapText="1"/>
    </xf>
    <xf numFmtId="0" fontId="15" fillId="6" borderId="28" xfId="0" applyFont="1" applyFill="1" applyBorder="1" applyAlignment="1">
      <alignment horizontal="center" vertical="center" wrapText="1"/>
    </xf>
    <xf numFmtId="0" fontId="14" fillId="0" borderId="21" xfId="0" applyFont="1" applyBorder="1" applyAlignment="1">
      <alignment vertical="center" wrapText="1"/>
    </xf>
    <xf numFmtId="0" fontId="26" fillId="0" borderId="39" xfId="0" applyFont="1" applyBorder="1" applyProtection="1">
      <protection locked="0"/>
    </xf>
    <xf numFmtId="0" fontId="22" fillId="9" borderId="0" xfId="0" applyFont="1" applyFill="1" applyBorder="1" applyAlignment="1" applyProtection="1">
      <alignment horizontal="center" vertical="center" wrapText="1"/>
      <protection locked="0"/>
    </xf>
    <xf numFmtId="0" fontId="22" fillId="9" borderId="0" xfId="0" applyFont="1" applyFill="1" applyBorder="1" applyAlignment="1" applyProtection="1">
      <alignment vertical="center" wrapText="1"/>
      <protection locked="0"/>
    </xf>
    <xf numFmtId="0" fontId="22" fillId="9" borderId="0" xfId="0" applyFont="1" applyFill="1" applyBorder="1" applyAlignment="1" applyProtection="1">
      <alignment vertical="center"/>
      <protection locked="0"/>
    </xf>
    <xf numFmtId="9" fontId="25" fillId="10" borderId="1" xfId="0" applyNumberFormat="1" applyFont="1" applyFill="1" applyBorder="1" applyAlignment="1" applyProtection="1">
      <alignment horizontal="center" vertical="center" wrapText="1"/>
      <protection locked="0"/>
    </xf>
    <xf numFmtId="9" fontId="25" fillId="9" borderId="4" xfId="1" applyFont="1" applyFill="1" applyBorder="1" applyAlignment="1" applyProtection="1">
      <alignment horizontal="center" vertical="center" wrapText="1"/>
      <protection locked="0"/>
    </xf>
    <xf numFmtId="0" fontId="25" fillId="4" borderId="17" xfId="0" applyFont="1" applyFill="1" applyBorder="1" applyAlignment="1" applyProtection="1">
      <alignment horizontal="center" vertical="center"/>
      <protection locked="0"/>
    </xf>
    <xf numFmtId="9" fontId="25" fillId="4" borderId="18" xfId="0" applyNumberFormat="1" applyFont="1" applyFill="1" applyBorder="1" applyAlignment="1" applyProtection="1">
      <alignment vertical="center"/>
      <protection locked="0"/>
    </xf>
    <xf numFmtId="1" fontId="25" fillId="4" borderId="37" xfId="0" applyNumberFormat="1" applyFont="1" applyFill="1" applyBorder="1" applyAlignment="1" applyProtection="1">
      <alignment horizontal="center" vertical="center"/>
    </xf>
    <xf numFmtId="9" fontId="25" fillId="4" borderId="37" xfId="0" applyNumberFormat="1" applyFont="1" applyFill="1" applyBorder="1" applyAlignment="1" applyProtection="1">
      <alignment horizontal="center" vertical="center"/>
    </xf>
    <xf numFmtId="9" fontId="25" fillId="4" borderId="37" xfId="1" applyFont="1" applyFill="1" applyBorder="1" applyAlignment="1" applyProtection="1">
      <alignment horizontal="center" vertical="center"/>
    </xf>
    <xf numFmtId="0" fontId="22" fillId="9" borderId="47" xfId="0" applyFont="1" applyFill="1" applyBorder="1" applyAlignment="1" applyProtection="1">
      <alignment vertical="center"/>
      <protection locked="0"/>
    </xf>
    <xf numFmtId="0" fontId="22" fillId="9" borderId="47" xfId="0" applyFont="1" applyFill="1" applyBorder="1" applyAlignment="1" applyProtection="1">
      <alignment horizontal="center" vertical="center" wrapText="1"/>
      <protection locked="0"/>
    </xf>
    <xf numFmtId="0" fontId="14" fillId="9" borderId="0" xfId="0" applyFont="1" applyFill="1" applyBorder="1" applyProtection="1">
      <protection locked="0"/>
    </xf>
    <xf numFmtId="0" fontId="14" fillId="9" borderId="39" xfId="0" applyFont="1" applyFill="1" applyBorder="1" applyProtection="1">
      <protection locked="0"/>
    </xf>
    <xf numFmtId="0" fontId="26" fillId="0" borderId="41" xfId="0" applyFont="1" applyBorder="1" applyProtection="1">
      <protection locked="0"/>
    </xf>
    <xf numFmtId="0" fontId="29" fillId="0" borderId="0" xfId="0" applyFont="1"/>
    <xf numFmtId="0" fontId="29" fillId="9" borderId="0" xfId="0" applyFont="1" applyFill="1"/>
    <xf numFmtId="0" fontId="28" fillId="11" borderId="0" xfId="0" applyFont="1" applyFill="1"/>
    <xf numFmtId="0" fontId="29" fillId="9" borderId="0" xfId="0" applyFont="1" applyFill="1" applyAlignment="1"/>
    <xf numFmtId="0" fontId="36" fillId="9" borderId="0" xfId="0" applyFont="1" applyFill="1"/>
    <xf numFmtId="0" fontId="36" fillId="9" borderId="0" xfId="0" applyFont="1" applyFill="1" applyAlignment="1">
      <alignment horizontal="center"/>
    </xf>
    <xf numFmtId="0" fontId="11" fillId="9" borderId="37" xfId="0" applyFont="1" applyFill="1" applyBorder="1" applyAlignment="1">
      <alignment horizontal="center" vertical="center"/>
    </xf>
    <xf numFmtId="0" fontId="38" fillId="9" borderId="37" xfId="0" applyFont="1" applyFill="1" applyBorder="1" applyAlignment="1">
      <alignment horizontal="center" vertical="center"/>
    </xf>
    <xf numFmtId="0" fontId="38" fillId="9" borderId="37" xfId="0" applyFont="1" applyFill="1" applyBorder="1" applyAlignment="1">
      <alignment horizontal="center" vertical="center" wrapText="1"/>
    </xf>
    <xf numFmtId="0" fontId="37" fillId="11" borderId="0" xfId="0" applyFont="1" applyFill="1"/>
    <xf numFmtId="0" fontId="16" fillId="9" borderId="0" xfId="0" applyFont="1" applyFill="1" applyBorder="1" applyAlignment="1" applyProtection="1">
      <alignment vertical="center"/>
      <protection locked="0"/>
    </xf>
    <xf numFmtId="0" fontId="31" fillId="0" borderId="0" xfId="0" applyFont="1" applyProtection="1">
      <protection locked="0"/>
    </xf>
    <xf numFmtId="0" fontId="14" fillId="0" borderId="0" xfId="0" applyFont="1" applyProtection="1">
      <protection locked="0"/>
    </xf>
    <xf numFmtId="2" fontId="14" fillId="0" borderId="0" xfId="0" applyNumberFormat="1" applyFont="1" applyProtection="1">
      <protection locked="0"/>
    </xf>
    <xf numFmtId="0" fontId="39" fillId="8" borderId="37" xfId="0" applyFont="1" applyFill="1" applyBorder="1" applyAlignment="1" applyProtection="1">
      <alignment horizontal="center" vertical="center"/>
    </xf>
    <xf numFmtId="0" fontId="22" fillId="9" borderId="47" xfId="0" applyFont="1" applyFill="1" applyBorder="1" applyAlignment="1" applyProtection="1">
      <alignment horizontal="center" vertical="center"/>
      <protection locked="0"/>
    </xf>
    <xf numFmtId="0" fontId="10" fillId="9" borderId="0" xfId="0" applyFont="1" applyFill="1" applyBorder="1" applyAlignment="1" applyProtection="1">
      <alignment horizontal="center" vertical="center"/>
      <protection locked="0"/>
    </xf>
    <xf numFmtId="2" fontId="14" fillId="9" borderId="0" xfId="0" applyNumberFormat="1" applyFont="1" applyFill="1" applyBorder="1" applyProtection="1">
      <protection locked="0"/>
    </xf>
    <xf numFmtId="0" fontId="14" fillId="9" borderId="48" xfId="0" applyFont="1" applyFill="1" applyBorder="1" applyProtection="1">
      <protection locked="0"/>
    </xf>
    <xf numFmtId="0" fontId="14" fillId="0" borderId="30" xfId="0" applyFont="1" applyBorder="1" applyAlignment="1" applyProtection="1">
      <protection locked="0"/>
    </xf>
    <xf numFmtId="2" fontId="14" fillId="9" borderId="0" xfId="0" applyNumberFormat="1" applyFont="1" applyFill="1" applyBorder="1" applyAlignment="1" applyProtection="1">
      <alignment horizontal="center"/>
      <protection locked="0"/>
    </xf>
    <xf numFmtId="0" fontId="14" fillId="9" borderId="0" xfId="0" applyFont="1" applyFill="1" applyBorder="1" applyAlignment="1" applyProtection="1">
      <alignment horizontal="center"/>
      <protection locked="0"/>
    </xf>
    <xf numFmtId="0" fontId="14" fillId="9" borderId="48" xfId="0" applyFont="1" applyFill="1" applyBorder="1" applyAlignment="1" applyProtection="1">
      <alignment horizontal="center"/>
      <protection locked="0"/>
    </xf>
    <xf numFmtId="2" fontId="10" fillId="9" borderId="0" xfId="0" applyNumberFormat="1" applyFont="1" applyFill="1" applyBorder="1" applyAlignment="1" applyProtection="1">
      <alignment horizontal="center"/>
      <protection locked="0"/>
    </xf>
    <xf numFmtId="0" fontId="10" fillId="9" borderId="0" xfId="0" applyFont="1" applyFill="1" applyBorder="1" applyAlignment="1" applyProtection="1">
      <alignment horizontal="center"/>
      <protection locked="0"/>
    </xf>
    <xf numFmtId="0" fontId="10" fillId="9" borderId="48" xfId="0" applyFont="1" applyFill="1" applyBorder="1" applyAlignment="1" applyProtection="1">
      <alignment horizontal="center"/>
      <protection locked="0"/>
    </xf>
    <xf numFmtId="0" fontId="22" fillId="9" borderId="43" xfId="0" applyFont="1" applyFill="1" applyBorder="1" applyAlignment="1" applyProtection="1">
      <alignment horizontal="center" vertical="center"/>
      <protection locked="0"/>
    </xf>
    <xf numFmtId="0" fontId="10" fillId="9" borderId="39" xfId="0" applyFont="1" applyFill="1" applyBorder="1" applyAlignment="1" applyProtection="1">
      <alignment horizontal="center" vertical="center"/>
      <protection locked="0"/>
    </xf>
    <xf numFmtId="2" fontId="14" fillId="9" borderId="39" xfId="0" applyNumberFormat="1" applyFont="1" applyFill="1" applyBorder="1" applyProtection="1">
      <protection locked="0"/>
    </xf>
    <xf numFmtId="0" fontId="14" fillId="9" borderId="41" xfId="0" applyFont="1" applyFill="1" applyBorder="1" applyProtection="1">
      <protection locked="0"/>
    </xf>
    <xf numFmtId="0" fontId="28" fillId="12" borderId="0" xfId="0" applyFont="1" applyFill="1"/>
    <xf numFmtId="0" fontId="21" fillId="9" borderId="0" xfId="0" applyFont="1" applyFill="1" applyAlignment="1">
      <alignment horizontal="center" vertical="center"/>
    </xf>
    <xf numFmtId="0" fontId="12" fillId="9" borderId="0" xfId="0" applyFont="1" applyFill="1" applyBorder="1" applyAlignment="1" applyProtection="1">
      <alignment horizontal="center" vertical="center"/>
      <protection locked="0"/>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9" fontId="5" fillId="0" borderId="1" xfId="0" applyNumberFormat="1"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xf>
    <xf numFmtId="0" fontId="5" fillId="0" borderId="14" xfId="0" applyFont="1" applyBorder="1" applyAlignment="1">
      <alignment horizontal="center"/>
    </xf>
    <xf numFmtId="0" fontId="4" fillId="0" borderId="9" xfId="0" applyFont="1" applyBorder="1" applyAlignment="1">
      <alignment horizontal="center"/>
    </xf>
    <xf numFmtId="0" fontId="37" fillId="9" borderId="0" xfId="0" applyFont="1" applyFill="1" applyBorder="1" applyAlignment="1">
      <alignment horizontal="left" vertical="center" wrapText="1"/>
    </xf>
    <xf numFmtId="0" fontId="34" fillId="9" borderId="0" xfId="0" applyFont="1" applyFill="1" applyAlignment="1">
      <alignment horizontal="center" vertical="center" wrapText="1"/>
    </xf>
    <xf numFmtId="0" fontId="35" fillId="9" borderId="0" xfId="0" applyFont="1" applyFill="1" applyAlignment="1">
      <alignment horizontal="center"/>
    </xf>
    <xf numFmtId="9" fontId="26" fillId="0" borderId="1" xfId="1" applyFont="1" applyBorder="1" applyAlignment="1" applyProtection="1">
      <alignment horizontal="center" vertical="center" wrapText="1"/>
      <protection locked="0"/>
    </xf>
    <xf numFmtId="0" fontId="39" fillId="8" borderId="37" xfId="0" applyFont="1" applyFill="1" applyBorder="1" applyAlignment="1" applyProtection="1">
      <alignment horizontal="center" vertical="center" wrapText="1"/>
    </xf>
    <xf numFmtId="0" fontId="5" fillId="0" borderId="4" xfId="0" applyFont="1" applyBorder="1" applyAlignment="1">
      <alignment horizontal="center" vertical="center" wrapText="1"/>
    </xf>
    <xf numFmtId="0" fontId="43" fillId="4" borderId="17" xfId="0" applyFont="1" applyFill="1" applyBorder="1" applyAlignment="1" applyProtection="1">
      <alignment horizontal="center" vertical="center"/>
      <protection locked="0"/>
    </xf>
    <xf numFmtId="9" fontId="25" fillId="4" borderId="54" xfId="0" applyNumberFormat="1" applyFont="1" applyFill="1" applyBorder="1" applyAlignment="1" applyProtection="1">
      <alignment horizontal="center" vertical="center"/>
    </xf>
    <xf numFmtId="9" fontId="26" fillId="0" borderId="1" xfId="1" applyFont="1" applyBorder="1" applyAlignment="1" applyProtection="1">
      <alignment horizontal="center" vertical="center" wrapText="1"/>
      <protection locked="0"/>
    </xf>
    <xf numFmtId="0" fontId="30" fillId="14" borderId="39" xfId="0" applyFont="1" applyFill="1" applyBorder="1" applyAlignment="1" applyProtection="1">
      <alignment horizontal="center" vertical="center"/>
    </xf>
    <xf numFmtId="0" fontId="26" fillId="0" borderId="4" xfId="0" applyNumberFormat="1" applyFont="1" applyBorder="1" applyAlignment="1" applyProtection="1">
      <alignment horizontal="justify" vertical="center" wrapText="1"/>
      <protection locked="0"/>
    </xf>
    <xf numFmtId="0" fontId="26" fillId="0" borderId="1" xfId="0" applyNumberFormat="1" applyFont="1" applyBorder="1" applyAlignment="1" applyProtection="1">
      <alignment horizontal="justify" vertical="center" wrapText="1"/>
      <protection locked="0"/>
    </xf>
    <xf numFmtId="0" fontId="16" fillId="9" borderId="0" xfId="0" applyFont="1" applyFill="1" applyAlignment="1" applyProtection="1">
      <alignment vertical="center"/>
      <protection locked="0"/>
    </xf>
    <xf numFmtId="0" fontId="31" fillId="0" borderId="47" xfId="0" applyFont="1" applyBorder="1" applyProtection="1">
      <protection locked="0"/>
    </xf>
    <xf numFmtId="0" fontId="43" fillId="0" borderId="5" xfId="0" applyFont="1" applyBorder="1" applyAlignment="1">
      <alignment vertical="center"/>
    </xf>
    <xf numFmtId="0" fontId="43" fillId="0" borderId="32" xfId="0" applyFont="1" applyBorder="1" applyAlignment="1">
      <alignment vertical="center"/>
    </xf>
    <xf numFmtId="0" fontId="43" fillId="0" borderId="6" xfId="0" applyFont="1" applyBorder="1" applyAlignment="1">
      <alignment vertical="center"/>
    </xf>
    <xf numFmtId="0" fontId="31" fillId="0" borderId="43" xfId="0" applyFont="1" applyBorder="1" applyProtection="1">
      <protection locked="0"/>
    </xf>
    <xf numFmtId="0" fontId="14" fillId="0" borderId="39" xfId="0" applyFont="1" applyBorder="1" applyProtection="1">
      <protection locked="0"/>
    </xf>
    <xf numFmtId="0" fontId="5" fillId="0" borderId="13" xfId="0" applyFont="1" applyBorder="1" applyAlignment="1">
      <alignment horizontal="center"/>
    </xf>
    <xf numFmtId="0" fontId="5" fillId="0" borderId="14"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0" fontId="5" fillId="0" borderId="15" xfId="0" applyFont="1" applyBorder="1" applyAlignment="1">
      <alignment horizontal="center"/>
    </xf>
    <xf numFmtId="0" fontId="4" fillId="0" borderId="9" xfId="0" applyFont="1" applyFill="1" applyBorder="1" applyAlignment="1">
      <alignment horizontal="center"/>
    </xf>
    <xf numFmtId="0" fontId="4" fillId="0" borderId="10" xfId="0" applyFont="1"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xf>
    <xf numFmtId="0" fontId="4" fillId="0" borderId="2" xfId="0" applyFont="1" applyBorder="1" applyAlignment="1">
      <alignment horizontal="center"/>
    </xf>
    <xf numFmtId="0" fontId="4" fillId="0" borderId="3" xfId="0" applyFont="1" applyBorder="1" applyAlignment="1">
      <alignment horizontal="center"/>
    </xf>
    <xf numFmtId="0" fontId="4" fillId="0" borderId="4" xfId="0" applyFont="1" applyBorder="1" applyAlignment="1">
      <alignment horizontal="center"/>
    </xf>
    <xf numFmtId="9" fontId="5" fillId="0" borderId="2" xfId="0" applyNumberFormat="1" applyFont="1" applyBorder="1" applyAlignment="1">
      <alignment horizontal="center" vertical="center"/>
    </xf>
    <xf numFmtId="9" fontId="5" fillId="0" borderId="3" xfId="0" applyNumberFormat="1" applyFont="1" applyBorder="1" applyAlignment="1">
      <alignment horizontal="center" vertical="center"/>
    </xf>
    <xf numFmtId="9" fontId="5" fillId="0" borderId="4" xfId="0" applyNumberFormat="1"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xf>
    <xf numFmtId="0" fontId="4" fillId="0" borderId="1" xfId="0" applyFont="1" applyBorder="1" applyAlignment="1">
      <alignment horizontal="center" vertical="center" wrapText="1"/>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1" xfId="0" applyFont="1" applyFill="1" applyBorder="1" applyAlignment="1">
      <alignment horizontal="left" vertical="center"/>
    </xf>
    <xf numFmtId="0" fontId="5" fillId="2" borderId="5" xfId="0" applyFont="1" applyFill="1" applyBorder="1" applyAlignment="1">
      <alignment horizontal="center"/>
    </xf>
    <xf numFmtId="0" fontId="5" fillId="2" borderId="32" xfId="0" applyFont="1" applyFill="1" applyBorder="1" applyAlignment="1">
      <alignment horizontal="center"/>
    </xf>
    <xf numFmtId="0" fontId="5" fillId="2" borderId="6" xfId="0" applyFont="1" applyFill="1" applyBorder="1" applyAlignment="1">
      <alignment horizontal="center"/>
    </xf>
    <xf numFmtId="0" fontId="5" fillId="0" borderId="1" xfId="0" applyFont="1" applyBorder="1" applyAlignment="1">
      <alignment horizontal="center" vertical="center"/>
    </xf>
    <xf numFmtId="9" fontId="5" fillId="0" borderId="1" xfId="0" applyNumberFormat="1" applyFont="1" applyBorder="1" applyAlignment="1">
      <alignment horizontal="center" vertical="center"/>
    </xf>
    <xf numFmtId="0" fontId="5" fillId="2" borderId="1" xfId="0" applyFont="1" applyFill="1" applyBorder="1" applyAlignment="1">
      <alignment horizontal="center"/>
    </xf>
    <xf numFmtId="0" fontId="4" fillId="0" borderId="5" xfId="0" applyFont="1" applyFill="1" applyBorder="1" applyAlignment="1">
      <alignment horizontal="center"/>
    </xf>
    <xf numFmtId="0" fontId="4" fillId="0" borderId="32" xfId="0" applyFont="1" applyFill="1" applyBorder="1" applyAlignment="1">
      <alignment horizontal="center"/>
    </xf>
    <xf numFmtId="0" fontId="4" fillId="0" borderId="6" xfId="0" applyFont="1" applyFill="1" applyBorder="1" applyAlignment="1">
      <alignment horizontal="center"/>
    </xf>
    <xf numFmtId="0" fontId="37" fillId="9" borderId="35" xfId="0" applyFont="1" applyFill="1" applyBorder="1" applyAlignment="1">
      <alignment horizontal="left" vertical="center" wrapText="1"/>
    </xf>
    <xf numFmtId="0" fontId="37" fillId="9" borderId="42" xfId="0" applyFont="1" applyFill="1" applyBorder="1" applyAlignment="1">
      <alignment horizontal="left" vertical="center" wrapText="1"/>
    </xf>
    <xf numFmtId="0" fontId="37" fillId="9" borderId="44" xfId="0" applyFont="1" applyFill="1" applyBorder="1" applyAlignment="1">
      <alignment horizontal="left" vertical="center" wrapText="1"/>
    </xf>
    <xf numFmtId="0" fontId="37" fillId="9" borderId="47" xfId="0" applyFont="1" applyFill="1" applyBorder="1" applyAlignment="1">
      <alignment horizontal="left" vertical="center" wrapText="1"/>
    </xf>
    <xf numFmtId="0" fontId="37" fillId="9" borderId="0" xfId="0" applyFont="1" applyFill="1" applyBorder="1" applyAlignment="1">
      <alignment horizontal="left" vertical="center" wrapText="1"/>
    </xf>
    <xf numFmtId="0" fontId="37" fillId="9" borderId="48" xfId="0" applyFont="1" applyFill="1" applyBorder="1" applyAlignment="1">
      <alignment horizontal="left" vertical="center" wrapText="1"/>
    </xf>
    <xf numFmtId="0" fontId="37" fillId="9" borderId="43" xfId="0" applyFont="1" applyFill="1" applyBorder="1" applyAlignment="1">
      <alignment horizontal="left" vertical="center" wrapText="1"/>
    </xf>
    <xf numFmtId="0" fontId="37" fillId="9" borderId="39" xfId="0" applyFont="1" applyFill="1" applyBorder="1" applyAlignment="1">
      <alignment horizontal="left" vertical="center" wrapText="1"/>
    </xf>
    <xf numFmtId="0" fontId="37" fillId="9" borderId="41" xfId="0" applyFont="1" applyFill="1" applyBorder="1" applyAlignment="1">
      <alignment horizontal="left" vertical="center" wrapText="1"/>
    </xf>
    <xf numFmtId="0" fontId="38" fillId="9" borderId="45" xfId="0" applyFont="1" applyFill="1" applyBorder="1" applyAlignment="1">
      <alignment horizontal="center" vertical="center" wrapText="1"/>
    </xf>
    <xf numFmtId="0" fontId="38" fillId="9" borderId="50" xfId="0" applyFont="1" applyFill="1" applyBorder="1" applyAlignment="1">
      <alignment horizontal="center" vertical="center" wrapText="1"/>
    </xf>
    <xf numFmtId="0" fontId="38" fillId="9" borderId="46" xfId="0" applyFont="1" applyFill="1" applyBorder="1" applyAlignment="1">
      <alignment horizontal="center" vertical="center" wrapText="1"/>
    </xf>
    <xf numFmtId="0" fontId="35" fillId="9" borderId="0" xfId="0" applyFont="1" applyFill="1" applyAlignment="1">
      <alignment horizontal="center"/>
    </xf>
    <xf numFmtId="0" fontId="37" fillId="9" borderId="17" xfId="0" applyFont="1" applyFill="1" applyBorder="1" applyAlignment="1">
      <alignment horizontal="left" vertical="center" wrapText="1"/>
    </xf>
    <xf numFmtId="0" fontId="37" fillId="9" borderId="18" xfId="0" applyFont="1" applyFill="1" applyBorder="1" applyAlignment="1">
      <alignment horizontal="left" vertical="center" wrapText="1"/>
    </xf>
    <xf numFmtId="0" fontId="37" fillId="9" borderId="19" xfId="0" applyFont="1" applyFill="1" applyBorder="1" applyAlignment="1">
      <alignment horizontal="left" vertical="center" wrapText="1"/>
    </xf>
    <xf numFmtId="0" fontId="21" fillId="13" borderId="0" xfId="0" applyFont="1" applyFill="1" applyAlignment="1">
      <alignment horizontal="center" vertical="center"/>
    </xf>
    <xf numFmtId="0" fontId="43" fillId="0" borderId="5" xfId="0" applyFont="1" applyBorder="1" applyAlignment="1">
      <alignment horizontal="center" vertical="center"/>
    </xf>
    <xf numFmtId="0" fontId="43" fillId="0" borderId="32" xfId="0" applyFont="1" applyBorder="1" applyAlignment="1">
      <alignment horizontal="center" vertical="center"/>
    </xf>
    <xf numFmtId="0" fontId="43" fillId="0" borderId="6" xfId="0" applyFont="1" applyBorder="1" applyAlignment="1">
      <alignment horizontal="center" vertical="center"/>
    </xf>
    <xf numFmtId="0" fontId="43" fillId="0" borderId="5" xfId="0" applyFont="1" applyBorder="1" applyAlignment="1">
      <alignment horizontal="center" vertical="center" wrapText="1"/>
    </xf>
    <xf numFmtId="0" fontId="43" fillId="0" borderId="32" xfId="0" applyFont="1" applyBorder="1" applyAlignment="1">
      <alignment horizontal="center" vertical="center" wrapText="1"/>
    </xf>
    <xf numFmtId="0" fontId="43" fillId="0" borderId="6" xfId="0" applyFont="1" applyBorder="1" applyAlignment="1">
      <alignment horizontal="center" vertical="center" wrapText="1"/>
    </xf>
    <xf numFmtId="0" fontId="26" fillId="0" borderId="0" xfId="0" applyFont="1" applyBorder="1" applyAlignment="1" applyProtection="1">
      <alignment horizontal="center"/>
      <protection locked="0"/>
    </xf>
    <xf numFmtId="0" fontId="26" fillId="0" borderId="48" xfId="0" applyFont="1" applyBorder="1" applyAlignment="1" applyProtection="1">
      <alignment horizontal="center"/>
      <protection locked="0"/>
    </xf>
    <xf numFmtId="0" fontId="30" fillId="14" borderId="39" xfId="0" applyFont="1" applyFill="1" applyBorder="1" applyAlignment="1" applyProtection="1">
      <alignment horizontal="center" vertical="center"/>
    </xf>
    <xf numFmtId="0" fontId="30" fillId="14" borderId="41" xfId="0" applyFont="1" applyFill="1" applyBorder="1" applyAlignment="1" applyProtection="1">
      <alignment horizontal="center" vertical="center"/>
    </xf>
    <xf numFmtId="0" fontId="39" fillId="8" borderId="37" xfId="0" applyFont="1" applyFill="1" applyBorder="1" applyAlignment="1" applyProtection="1">
      <alignment horizontal="center" vertical="center" wrapText="1"/>
    </xf>
    <xf numFmtId="0" fontId="26" fillId="0" borderId="36" xfId="0" applyFont="1" applyBorder="1" applyAlignment="1" applyProtection="1">
      <alignment horizontal="center" vertical="center" wrapText="1"/>
      <protection locked="0"/>
    </xf>
    <xf numFmtId="0" fontId="26" fillId="0" borderId="3" xfId="0" applyFont="1" applyBorder="1" applyAlignment="1" applyProtection="1">
      <alignment horizontal="center" vertical="center" wrapText="1"/>
      <protection locked="0"/>
    </xf>
    <xf numFmtId="9" fontId="26" fillId="0" borderId="36" xfId="1" applyFont="1" applyBorder="1" applyAlignment="1" applyProtection="1">
      <alignment horizontal="center" vertical="center" wrapText="1"/>
      <protection locked="0"/>
    </xf>
    <xf numFmtId="9" fontId="26" fillId="0" borderId="3" xfId="1" applyFont="1" applyBorder="1" applyAlignment="1" applyProtection="1">
      <alignment horizontal="center" vertical="center" wrapText="1"/>
      <protection locked="0"/>
    </xf>
    <xf numFmtId="9" fontId="26" fillId="0" borderId="4" xfId="1" applyFont="1" applyBorder="1" applyAlignment="1" applyProtection="1">
      <alignment horizontal="center" vertical="center" wrapText="1"/>
      <protection locked="0"/>
    </xf>
    <xf numFmtId="9" fontId="26" fillId="0" borderId="1" xfId="1" applyFont="1" applyBorder="1" applyAlignment="1" applyProtection="1">
      <alignment horizontal="center" vertical="center" wrapText="1"/>
      <protection locked="0"/>
    </xf>
    <xf numFmtId="9" fontId="26" fillId="0" borderId="2" xfId="1" applyFont="1" applyFill="1" applyBorder="1" applyAlignment="1" applyProtection="1">
      <alignment horizontal="center" vertical="center" wrapText="1"/>
      <protection locked="0"/>
    </xf>
    <xf numFmtId="9" fontId="26" fillId="0" borderId="3" xfId="1" applyFont="1" applyFill="1" applyBorder="1" applyAlignment="1" applyProtection="1">
      <alignment horizontal="center" vertical="center" wrapText="1"/>
      <protection locked="0"/>
    </xf>
    <xf numFmtId="0" fontId="26" fillId="0" borderId="2" xfId="0" applyFont="1" applyFill="1" applyBorder="1" applyAlignment="1" applyProtection="1">
      <alignment horizontal="center" vertical="center" wrapText="1"/>
      <protection locked="0"/>
    </xf>
    <xf numFmtId="0" fontId="26" fillId="0" borderId="3" xfId="0" applyFont="1" applyFill="1" applyBorder="1" applyAlignment="1" applyProtection="1">
      <alignment horizontal="center" vertical="center" wrapText="1"/>
      <protection locked="0"/>
    </xf>
    <xf numFmtId="9" fontId="26" fillId="0" borderId="1" xfId="0" applyNumberFormat="1" applyFont="1" applyBorder="1" applyAlignment="1" applyProtection="1">
      <alignment horizontal="center" vertical="center" wrapText="1"/>
      <protection locked="0"/>
    </xf>
    <xf numFmtId="0" fontId="26" fillId="0" borderId="1" xfId="0" applyFont="1" applyBorder="1" applyAlignment="1" applyProtection="1">
      <alignment horizontal="center" vertical="center" wrapText="1"/>
      <protection locked="0"/>
    </xf>
    <xf numFmtId="0" fontId="30" fillId="14" borderId="43" xfId="0" applyFont="1" applyFill="1" applyBorder="1" applyAlignment="1" applyProtection="1">
      <alignment horizontal="center" vertical="center"/>
    </xf>
    <xf numFmtId="0" fontId="12" fillId="14" borderId="39" xfId="0" applyFont="1" applyFill="1" applyBorder="1" applyAlignment="1" applyProtection="1">
      <alignment horizontal="center" vertical="center"/>
    </xf>
    <xf numFmtId="0" fontId="12" fillId="14" borderId="41" xfId="0" applyFont="1" applyFill="1" applyBorder="1" applyAlignment="1" applyProtection="1">
      <alignment horizontal="center" vertical="center"/>
    </xf>
    <xf numFmtId="2" fontId="39" fillId="8" borderId="37" xfId="0" applyNumberFormat="1" applyFont="1" applyFill="1" applyBorder="1" applyAlignment="1" applyProtection="1">
      <alignment horizontal="center" vertical="center" wrapText="1"/>
    </xf>
    <xf numFmtId="0" fontId="16" fillId="14" borderId="17" xfId="0" applyFont="1" applyFill="1" applyBorder="1" applyAlignment="1" applyProtection="1">
      <alignment horizontal="center" vertical="center"/>
    </xf>
    <xf numFmtId="0" fontId="16" fillId="14" borderId="18" xfId="0" applyFont="1" applyFill="1" applyBorder="1" applyAlignment="1" applyProtection="1">
      <alignment horizontal="center" vertical="center"/>
    </xf>
    <xf numFmtId="0" fontId="16" fillId="14" borderId="19" xfId="0" applyFont="1" applyFill="1" applyBorder="1" applyAlignment="1" applyProtection="1">
      <alignment horizontal="center" vertical="center"/>
    </xf>
    <xf numFmtId="0" fontId="43" fillId="8" borderId="37" xfId="0" applyFont="1" applyFill="1" applyBorder="1" applyAlignment="1" applyProtection="1">
      <alignment horizontal="center" vertical="center"/>
    </xf>
    <xf numFmtId="0" fontId="39" fillId="8" borderId="45" xfId="0" applyFont="1" applyFill="1" applyBorder="1" applyAlignment="1" applyProtection="1">
      <alignment horizontal="center" vertical="center" wrapText="1"/>
    </xf>
    <xf numFmtId="0" fontId="39" fillId="8" borderId="46" xfId="0" applyFont="1" applyFill="1" applyBorder="1" applyAlignment="1" applyProtection="1">
      <alignment horizontal="center" vertical="center" wrapText="1"/>
    </xf>
    <xf numFmtId="0" fontId="39" fillId="8" borderId="17" xfId="0" applyFont="1" applyFill="1" applyBorder="1" applyAlignment="1" applyProtection="1">
      <alignment horizontal="center" vertical="center" wrapText="1"/>
    </xf>
    <xf numFmtId="0" fontId="39" fillId="8" borderId="18" xfId="0" applyFont="1" applyFill="1" applyBorder="1" applyAlignment="1" applyProtection="1">
      <alignment horizontal="center" vertical="center" wrapText="1"/>
    </xf>
    <xf numFmtId="0" fontId="39" fillId="8" borderId="19" xfId="0" applyFont="1" applyFill="1" applyBorder="1" applyAlignment="1" applyProtection="1">
      <alignment horizontal="center" vertical="center" wrapText="1"/>
    </xf>
    <xf numFmtId="0" fontId="39" fillId="8" borderId="35" xfId="0" applyFont="1" applyFill="1" applyBorder="1" applyAlignment="1" applyProtection="1">
      <alignment horizontal="center" vertical="center" wrapText="1"/>
    </xf>
    <xf numFmtId="0" fontId="39" fillId="8" borderId="44" xfId="0" applyFont="1" applyFill="1" applyBorder="1" applyAlignment="1" applyProtection="1">
      <alignment horizontal="center" vertical="center" wrapText="1"/>
    </xf>
    <xf numFmtId="0" fontId="39" fillId="8" borderId="43" xfId="0" applyFont="1" applyFill="1" applyBorder="1" applyAlignment="1" applyProtection="1">
      <alignment horizontal="center" vertical="center" wrapText="1"/>
    </xf>
    <xf numFmtId="0" fontId="39" fillId="8" borderId="41" xfId="0" applyFont="1" applyFill="1" applyBorder="1" applyAlignment="1" applyProtection="1">
      <alignment horizontal="center" vertical="center" wrapText="1"/>
    </xf>
    <xf numFmtId="14" fontId="26" fillId="0" borderId="36" xfId="0" applyNumberFormat="1" applyFont="1" applyBorder="1" applyAlignment="1" applyProtection="1">
      <alignment horizontal="center" vertical="center" wrapText="1"/>
      <protection locked="0"/>
    </xf>
    <xf numFmtId="9" fontId="27" fillId="0" borderId="36" xfId="1" applyFont="1" applyFill="1" applyBorder="1" applyAlignment="1" applyProtection="1">
      <alignment horizontal="center" vertical="center" wrapText="1"/>
    </xf>
    <xf numFmtId="9" fontId="27" fillId="0" borderId="3" xfId="1" applyFont="1" applyFill="1" applyBorder="1" applyAlignment="1" applyProtection="1">
      <alignment horizontal="center" vertical="center" wrapText="1"/>
    </xf>
    <xf numFmtId="0" fontId="41" fillId="9" borderId="38" xfId="0" applyFont="1" applyFill="1" applyBorder="1" applyAlignment="1" applyProtection="1">
      <alignment horizontal="justify" vertical="center" wrapText="1"/>
      <protection locked="0"/>
    </xf>
    <xf numFmtId="0" fontId="41" fillId="9" borderId="25" xfId="0" applyFont="1" applyFill="1" applyBorder="1" applyAlignment="1" applyProtection="1">
      <alignment horizontal="justify" vertical="center" wrapText="1"/>
      <protection locked="0"/>
    </xf>
    <xf numFmtId="0" fontId="41" fillId="9" borderId="53" xfId="0" applyFont="1" applyFill="1" applyBorder="1" applyAlignment="1" applyProtection="1">
      <alignment horizontal="justify" vertical="center" wrapText="1"/>
      <protection locked="0"/>
    </xf>
    <xf numFmtId="9" fontId="26" fillId="0" borderId="36" xfId="1" applyNumberFormat="1" applyFont="1" applyBorder="1" applyAlignment="1" applyProtection="1">
      <alignment horizontal="center" vertical="center" wrapText="1"/>
    </xf>
    <xf numFmtId="9" fontId="26" fillId="0" borderId="3" xfId="1" applyNumberFormat="1" applyFont="1" applyBorder="1" applyAlignment="1" applyProtection="1">
      <alignment horizontal="center" vertical="center" wrapText="1"/>
    </xf>
    <xf numFmtId="0" fontId="43" fillId="8" borderId="40" xfId="0" applyFont="1" applyFill="1" applyBorder="1" applyAlignment="1" applyProtection="1">
      <alignment horizontal="center" vertical="center" wrapText="1"/>
      <protection locked="0"/>
    </xf>
    <xf numFmtId="0" fontId="43" fillId="8" borderId="52" xfId="0" applyFont="1" applyFill="1" applyBorder="1" applyAlignment="1" applyProtection="1">
      <alignment horizontal="center" vertical="center" wrapText="1"/>
      <protection locked="0"/>
    </xf>
    <xf numFmtId="0" fontId="26" fillId="0" borderId="36" xfId="0" applyFont="1" applyBorder="1" applyAlignment="1" applyProtection="1">
      <alignment horizontal="justify" vertical="center" wrapText="1"/>
      <protection locked="0"/>
    </xf>
    <xf numFmtId="0" fontId="26" fillId="0" borderId="3" xfId="0" applyFont="1" applyBorder="1" applyAlignment="1" applyProtection="1">
      <alignment horizontal="justify" vertical="center" wrapText="1"/>
      <protection locked="0"/>
    </xf>
    <xf numFmtId="0" fontId="26" fillId="0" borderId="2" xfId="0" applyFont="1" applyFill="1" applyBorder="1" applyAlignment="1" applyProtection="1">
      <alignment horizontal="justify" vertical="center" wrapText="1"/>
      <protection locked="0"/>
    </xf>
    <xf numFmtId="0" fontId="26" fillId="0" borderId="3" xfId="0" applyFont="1" applyFill="1" applyBorder="1" applyAlignment="1" applyProtection="1">
      <alignment horizontal="justify" vertical="center" wrapText="1"/>
      <protection locked="0"/>
    </xf>
    <xf numFmtId="0" fontId="43" fillId="8" borderId="51" xfId="0" applyFont="1" applyFill="1" applyBorder="1" applyAlignment="1" applyProtection="1">
      <alignment horizontal="center" vertical="center" wrapText="1"/>
      <protection locked="0"/>
    </xf>
    <xf numFmtId="0" fontId="26" fillId="0" borderId="36" xfId="0" applyFont="1" applyFill="1" applyBorder="1" applyAlignment="1" applyProtection="1">
      <alignment horizontal="justify" vertical="center" wrapText="1"/>
      <protection locked="0"/>
    </xf>
    <xf numFmtId="0" fontId="15" fillId="9" borderId="23" xfId="0" applyFont="1" applyFill="1" applyBorder="1" applyAlignment="1" applyProtection="1">
      <alignment horizontal="center"/>
      <protection locked="0"/>
    </xf>
    <xf numFmtId="0" fontId="15" fillId="9" borderId="25" xfId="0" applyFont="1" applyFill="1" applyBorder="1" applyAlignment="1" applyProtection="1">
      <alignment horizontal="center"/>
      <protection locked="0"/>
    </xf>
    <xf numFmtId="0" fontId="15" fillId="9" borderId="24" xfId="0" applyFont="1" applyFill="1" applyBorder="1" applyAlignment="1" applyProtection="1">
      <alignment horizontal="center"/>
      <protection locked="0"/>
    </xf>
    <xf numFmtId="0" fontId="42" fillId="9" borderId="33" xfId="0" applyFont="1" applyFill="1" applyBorder="1" applyAlignment="1" applyProtection="1">
      <alignment horizontal="center" vertical="center"/>
      <protection locked="0"/>
    </xf>
    <xf numFmtId="0" fontId="42" fillId="9" borderId="49" xfId="0" applyFont="1" applyFill="1" applyBorder="1" applyAlignment="1" applyProtection="1">
      <alignment horizontal="center" vertical="center"/>
      <protection locked="0"/>
    </xf>
    <xf numFmtId="0" fontId="42" fillId="9" borderId="34" xfId="0" applyFont="1" applyFill="1" applyBorder="1" applyAlignment="1" applyProtection="1">
      <alignment horizontal="center" vertical="center"/>
      <protection locked="0"/>
    </xf>
    <xf numFmtId="14" fontId="44" fillId="0" borderId="26" xfId="0" applyNumberFormat="1" applyFont="1" applyBorder="1" applyAlignment="1" applyProtection="1">
      <alignment horizontal="center"/>
      <protection locked="0"/>
    </xf>
    <xf numFmtId="0" fontId="44" fillId="0" borderId="26" xfId="0" applyFont="1" applyBorder="1" applyAlignment="1" applyProtection="1">
      <alignment horizontal="center"/>
      <protection locked="0"/>
    </xf>
    <xf numFmtId="14" fontId="44" fillId="0" borderId="32" xfId="0" applyNumberFormat="1" applyFont="1" applyBorder="1" applyAlignment="1" applyProtection="1">
      <alignment horizontal="center"/>
      <protection locked="0"/>
    </xf>
    <xf numFmtId="0" fontId="44" fillId="0" borderId="32" xfId="0" applyFont="1" applyBorder="1" applyAlignment="1" applyProtection="1">
      <alignment horizontal="center"/>
      <protection locked="0"/>
    </xf>
    <xf numFmtId="0" fontId="12" fillId="9" borderId="13" xfId="0" applyFont="1" applyFill="1" applyBorder="1" applyAlignment="1" applyProtection="1">
      <alignment horizontal="center" vertical="center"/>
      <protection locked="0"/>
    </xf>
    <xf numFmtId="0" fontId="12" fillId="9" borderId="14" xfId="0" applyFont="1" applyFill="1" applyBorder="1" applyAlignment="1" applyProtection="1">
      <alignment horizontal="center" vertical="center"/>
      <protection locked="0"/>
    </xf>
    <xf numFmtId="0" fontId="12" fillId="9" borderId="15" xfId="0" applyFont="1" applyFill="1" applyBorder="1" applyAlignment="1" applyProtection="1">
      <alignment horizontal="center" vertical="center"/>
      <protection locked="0"/>
    </xf>
    <xf numFmtId="0" fontId="14" fillId="9" borderId="38" xfId="0" applyFont="1" applyFill="1" applyBorder="1" applyAlignment="1" applyProtection="1">
      <alignment horizontal="center"/>
      <protection locked="0"/>
    </xf>
    <xf numFmtId="0" fontId="14" fillId="9" borderId="25" xfId="0" applyFont="1" applyFill="1" applyBorder="1" applyAlignment="1" applyProtection="1">
      <alignment horizontal="center"/>
      <protection locked="0"/>
    </xf>
    <xf numFmtId="0" fontId="14" fillId="9" borderId="24" xfId="0" applyFont="1" applyFill="1" applyBorder="1" applyAlignment="1" applyProtection="1">
      <alignment horizontal="center"/>
      <protection locked="0"/>
    </xf>
    <xf numFmtId="9" fontId="26" fillId="0" borderId="36" xfId="0" applyNumberFormat="1" applyFont="1" applyBorder="1" applyAlignment="1" applyProtection="1">
      <alignment horizontal="center" vertical="center" wrapText="1"/>
      <protection locked="0"/>
    </xf>
    <xf numFmtId="9" fontId="26" fillId="0" borderId="4" xfId="0" applyNumberFormat="1" applyFont="1" applyBorder="1" applyAlignment="1" applyProtection="1">
      <alignment horizontal="center" vertical="center" wrapText="1"/>
      <protection locked="0"/>
    </xf>
    <xf numFmtId="9" fontId="27" fillId="0" borderId="1" xfId="1" applyFont="1" applyFill="1" applyBorder="1" applyAlignment="1" applyProtection="1">
      <alignment horizontal="center" vertical="center" wrapText="1"/>
    </xf>
    <xf numFmtId="9" fontId="26" fillId="0" borderId="1" xfId="1" applyNumberFormat="1" applyFont="1" applyBorder="1" applyAlignment="1" applyProtection="1">
      <alignment horizontal="center" vertical="center" wrapText="1"/>
    </xf>
    <xf numFmtId="0" fontId="26" fillId="0" borderId="4" xfId="0" applyFont="1" applyBorder="1" applyAlignment="1" applyProtection="1">
      <alignment horizontal="center" vertical="center" wrapText="1"/>
      <protection locked="0"/>
    </xf>
    <xf numFmtId="9" fontId="4" fillId="0" borderId="2" xfId="0" applyNumberFormat="1" applyFont="1" applyBorder="1" applyAlignment="1">
      <alignment horizontal="center" vertical="center" wrapText="1"/>
    </xf>
    <xf numFmtId="9" fontId="4" fillId="0" borderId="3"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0" fontId="4" fillId="0" borderId="23" xfId="0" applyFont="1" applyBorder="1" applyAlignment="1">
      <alignment horizontal="center"/>
    </xf>
    <xf numFmtId="0" fontId="4" fillId="0" borderId="25" xfId="0" applyFont="1" applyBorder="1" applyAlignment="1">
      <alignment horizontal="center"/>
    </xf>
    <xf numFmtId="0" fontId="4" fillId="0" borderId="24" xfId="0" applyFont="1" applyBorder="1" applyAlignment="1">
      <alignment horizontal="center"/>
    </xf>
    <xf numFmtId="0" fontId="5" fillId="2" borderId="17" xfId="0" applyFont="1" applyFill="1" applyBorder="1" applyAlignment="1">
      <alignment horizontal="center"/>
    </xf>
    <xf numFmtId="0" fontId="5" fillId="2" borderId="18" xfId="0" applyFont="1" applyFill="1" applyBorder="1" applyAlignment="1">
      <alignment horizontal="center"/>
    </xf>
    <xf numFmtId="0" fontId="5" fillId="2" borderId="19" xfId="0" applyFont="1" applyFill="1" applyBorder="1" applyAlignment="1">
      <alignment horizontal="center"/>
    </xf>
    <xf numFmtId="9" fontId="4" fillId="0" borderId="2" xfId="1" applyFont="1" applyBorder="1" applyAlignment="1">
      <alignment horizontal="center" vertical="center" wrapText="1"/>
    </xf>
    <xf numFmtId="9" fontId="4" fillId="0" borderId="3" xfId="1" applyFont="1" applyBorder="1" applyAlignment="1">
      <alignment horizontal="center" vertical="center" wrapText="1"/>
    </xf>
    <xf numFmtId="9" fontId="4" fillId="0" borderId="4" xfId="1" applyFont="1" applyBorder="1" applyAlignment="1">
      <alignment horizontal="center" vertical="center" wrapText="1"/>
    </xf>
    <xf numFmtId="0" fontId="4" fillId="0" borderId="2" xfId="0" applyFont="1" applyBorder="1" applyAlignment="1">
      <alignment horizontal="justify" vertic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9" fontId="6" fillId="0" borderId="2" xfId="1" applyFont="1" applyFill="1" applyBorder="1" applyAlignment="1">
      <alignment horizontal="center" vertical="center" wrapText="1"/>
    </xf>
    <xf numFmtId="9" fontId="6" fillId="0" borderId="3" xfId="1" applyFont="1" applyFill="1" applyBorder="1" applyAlignment="1">
      <alignment horizontal="center" vertical="center" wrapText="1"/>
    </xf>
    <xf numFmtId="9" fontId="6" fillId="0" borderId="4" xfId="1" applyFont="1" applyFill="1" applyBorder="1" applyAlignment="1">
      <alignment horizontal="center" vertical="center" wrapText="1"/>
    </xf>
    <xf numFmtId="9" fontId="4" fillId="0" borderId="2" xfId="1" applyNumberFormat="1" applyFont="1" applyBorder="1" applyAlignment="1">
      <alignment horizontal="center" vertical="center" wrapText="1"/>
    </xf>
    <xf numFmtId="0" fontId="4" fillId="0" borderId="3" xfId="1" applyNumberFormat="1" applyFont="1" applyBorder="1" applyAlignment="1">
      <alignment horizontal="center" vertical="center" wrapText="1"/>
    </xf>
    <xf numFmtId="0" fontId="4" fillId="0" borderId="4" xfId="1" applyNumberFormat="1" applyFont="1" applyBorder="1" applyAlignment="1">
      <alignment horizontal="center" vertical="center" wrapText="1"/>
    </xf>
    <xf numFmtId="0" fontId="5" fillId="0" borderId="2" xfId="0" applyFont="1" applyBorder="1" applyAlignment="1">
      <alignment horizontal="center"/>
    </xf>
    <xf numFmtId="0" fontId="5" fillId="2" borderId="27" xfId="0" applyFont="1" applyFill="1" applyBorder="1" applyAlignment="1">
      <alignment horizontal="center"/>
    </xf>
    <xf numFmtId="0" fontId="5" fillId="2" borderId="28" xfId="0" applyFont="1" applyFill="1" applyBorder="1" applyAlignment="1">
      <alignment horizontal="center"/>
    </xf>
    <xf numFmtId="0" fontId="5" fillId="2" borderId="29" xfId="0" applyFont="1" applyFill="1" applyBorder="1" applyAlignment="1">
      <alignment horizontal="center"/>
    </xf>
    <xf numFmtId="0" fontId="5" fillId="0" borderId="7" xfId="0" applyFont="1" applyBorder="1" applyAlignment="1">
      <alignment horizontal="center" vertical="center"/>
    </xf>
    <xf numFmtId="0" fontId="5" fillId="0" borderId="26" xfId="0" applyFont="1" applyBorder="1" applyAlignment="1">
      <alignment horizontal="center" vertical="center"/>
    </xf>
    <xf numFmtId="0" fontId="5" fillId="0" borderId="21" xfId="0" applyFont="1" applyBorder="1" applyAlignment="1">
      <alignment horizontal="center" vertical="center"/>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7" xfId="0" applyFont="1" applyFill="1" applyBorder="1" applyAlignment="1">
      <alignment horizontal="center" vertical="center"/>
    </xf>
    <xf numFmtId="0" fontId="5" fillId="0" borderId="21" xfId="0" applyFont="1" applyFill="1" applyBorder="1" applyAlignment="1">
      <alignment horizontal="center" vertical="center"/>
    </xf>
    <xf numFmtId="0" fontId="19" fillId="7" borderId="37" xfId="0" applyFont="1" applyFill="1" applyBorder="1" applyAlignment="1">
      <alignment horizontal="left" vertical="top" wrapText="1"/>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7" fillId="7" borderId="4" xfId="0" applyFont="1" applyFill="1" applyBorder="1" applyAlignment="1">
      <alignment vertical="center" wrapText="1"/>
    </xf>
    <xf numFmtId="0" fontId="17" fillId="7" borderId="1" xfId="0" applyFont="1" applyFill="1" applyBorder="1" applyAlignment="1">
      <alignment vertical="center" wrapText="1"/>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10" fillId="5" borderId="42" xfId="0" applyFont="1" applyFill="1" applyBorder="1" applyAlignment="1">
      <alignment horizontal="center" vertical="center" wrapText="1"/>
    </xf>
    <xf numFmtId="0" fontId="10" fillId="5" borderId="44" xfId="0" applyFont="1" applyFill="1" applyBorder="1" applyAlignment="1">
      <alignment horizontal="center" vertical="center" wrapText="1"/>
    </xf>
    <xf numFmtId="0" fontId="10" fillId="5" borderId="39" xfId="0" applyFont="1" applyFill="1" applyBorder="1" applyAlignment="1">
      <alignment horizontal="center" vertical="center" wrapText="1"/>
    </xf>
    <xf numFmtId="0" fontId="10" fillId="5" borderId="41" xfId="0" applyFont="1" applyFill="1" applyBorder="1" applyAlignment="1">
      <alignment horizontal="center" vertical="center" wrapText="1"/>
    </xf>
    <xf numFmtId="0" fontId="10" fillId="5" borderId="35" xfId="0" applyFont="1" applyFill="1" applyBorder="1" applyAlignment="1">
      <alignment horizontal="center" vertical="center" wrapText="1"/>
    </xf>
    <xf numFmtId="0" fontId="10" fillId="5" borderId="43" xfId="0" applyFont="1" applyFill="1" applyBorder="1" applyAlignment="1">
      <alignment horizontal="center" vertical="center" wrapText="1"/>
    </xf>
    <xf numFmtId="0" fontId="13" fillId="3" borderId="17" xfId="0" applyFont="1" applyFill="1" applyBorder="1" applyAlignment="1">
      <alignment horizontal="center" vertical="center"/>
    </xf>
    <xf numFmtId="0" fontId="13" fillId="3" borderId="18" xfId="0" applyFont="1" applyFill="1" applyBorder="1" applyAlignment="1">
      <alignment horizontal="center" vertical="center"/>
    </xf>
    <xf numFmtId="0" fontId="13" fillId="3" borderId="19" xfId="0" applyFont="1" applyFill="1" applyBorder="1" applyAlignment="1">
      <alignment horizontal="center" vertical="center"/>
    </xf>
    <xf numFmtId="0" fontId="10" fillId="5" borderId="17" xfId="0" applyFont="1" applyFill="1" applyBorder="1" applyAlignment="1">
      <alignment horizontal="center" vertical="center" wrapText="1"/>
    </xf>
    <xf numFmtId="0" fontId="10" fillId="5" borderId="18" xfId="0" applyFont="1" applyFill="1" applyBorder="1" applyAlignment="1">
      <alignment horizontal="center" vertical="center" wrapText="1"/>
    </xf>
    <xf numFmtId="0" fontId="10" fillId="5" borderId="19" xfId="0" applyFont="1" applyFill="1" applyBorder="1" applyAlignment="1">
      <alignment horizontal="center" vertical="center" wrapText="1"/>
    </xf>
    <xf numFmtId="0" fontId="14" fillId="0" borderId="7" xfId="0" applyFont="1" applyBorder="1" applyAlignment="1">
      <alignment horizontal="center" vertical="center" wrapText="1"/>
    </xf>
    <xf numFmtId="0" fontId="14" fillId="0" borderId="21" xfId="0" applyFont="1" applyBorder="1" applyAlignment="1">
      <alignment horizontal="center" vertical="center" wrapText="1"/>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20" xfId="0" applyFont="1" applyBorder="1" applyAlignment="1">
      <alignment horizontal="center" vertical="center"/>
    </xf>
    <xf numFmtId="0" fontId="9" fillId="0" borderId="0" xfId="0" applyFont="1" applyAlignment="1">
      <alignment horizontal="center" vertical="center"/>
    </xf>
    <xf numFmtId="0" fontId="9" fillId="0" borderId="2" xfId="0" applyFont="1" applyFill="1" applyBorder="1" applyAlignment="1">
      <alignment horizontal="left" vertical="center"/>
    </xf>
    <xf numFmtId="0" fontId="9" fillId="0" borderId="3" xfId="0" applyFont="1" applyFill="1" applyBorder="1" applyAlignment="1">
      <alignment horizontal="left" vertical="center"/>
    </xf>
    <xf numFmtId="0" fontId="9" fillId="0" borderId="30" xfId="0" applyFont="1" applyBorder="1" applyAlignment="1">
      <alignment horizontal="center" vertical="center"/>
    </xf>
  </cellXfs>
  <cellStyles count="11">
    <cellStyle name="Hipervínculo" xfId="7" builtinId="8" hidden="1"/>
    <cellStyle name="Hipervínculo" xfId="9" builtinId="8" hidden="1"/>
    <cellStyle name="Hipervínculo" xfId="5" builtinId="8" hidden="1"/>
    <cellStyle name="Hipervínculo" xfId="3" builtinId="8" hidden="1"/>
    <cellStyle name="Hipervínculo visitado" xfId="8" builtinId="9" hidden="1"/>
    <cellStyle name="Hipervínculo visitado" xfId="10" builtinId="9" hidden="1"/>
    <cellStyle name="Hipervínculo visitado" xfId="6" builtinId="9" hidden="1"/>
    <cellStyle name="Hipervínculo visitado" xfId="4" builtinId="9" hidden="1"/>
    <cellStyle name="Normal" xfId="0" builtinId="0"/>
    <cellStyle name="Normal 2" xfId="2"/>
    <cellStyle name="Porcentaje" xfId="1" builtinId="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3067CC"/>
      <color rgb="FF3772FF"/>
      <color rgb="FF65A17B"/>
      <color rgb="FF55473B"/>
      <color rgb="FF584739"/>
      <color rgb="FF0000CC"/>
      <color rgb="FF2CD2B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186070</xdr:colOff>
      <xdr:row>1</xdr:row>
      <xdr:rowOff>0</xdr:rowOff>
    </xdr:from>
    <xdr:to>
      <xdr:col>2</xdr:col>
      <xdr:colOff>924140</xdr:colOff>
      <xdr:row>3</xdr:row>
      <xdr:rowOff>246191</xdr:rowOff>
    </xdr:to>
    <xdr:pic>
      <xdr:nvPicPr>
        <xdr:cNvPr id="4" name="Imagen 3"/>
        <xdr:cNvPicPr>
          <a:picLocks noChangeAspect="1"/>
        </xdr:cNvPicPr>
      </xdr:nvPicPr>
      <xdr:blipFill rotWithShape="1">
        <a:blip xmlns:r="http://schemas.openxmlformats.org/officeDocument/2006/relationships" r:embed="rId1"/>
        <a:srcRect t="22870" b="26916"/>
        <a:stretch/>
      </xdr:blipFill>
      <xdr:spPr>
        <a:xfrm>
          <a:off x="186070" y="194930"/>
          <a:ext cx="3600000" cy="6360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1447800</xdr:colOff>
      <xdr:row>28</xdr:row>
      <xdr:rowOff>38100</xdr:rowOff>
    </xdr:from>
    <xdr:to>
      <xdr:col>13</xdr:col>
      <xdr:colOff>409575</xdr:colOff>
      <xdr:row>29</xdr:row>
      <xdr:rowOff>19050</xdr:rowOff>
    </xdr:to>
    <xdr:pic>
      <xdr:nvPicPr>
        <xdr:cNvPr id="3" name="Imagen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031700" y="19754850"/>
          <a:ext cx="1704975" cy="6096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604693</xdr:colOff>
      <xdr:row>0</xdr:row>
      <xdr:rowOff>194831</xdr:rowOff>
    </xdr:from>
    <xdr:ext cx="2231159" cy="2108488"/>
    <xdr:pic>
      <xdr:nvPicPr>
        <xdr:cNvPr id="4" name="Picture 2">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890443" y="499631"/>
          <a:ext cx="2231159" cy="2108488"/>
        </a:xfrm>
        <a:prstGeom prst="rect">
          <a:avLst/>
        </a:prstGeom>
        <a:noFill/>
        <a:ln>
          <a:noFill/>
        </a:ln>
        <a:effectLst/>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 uri="{AF507438-7753-43E0-B8FC-AC1667EBCBE1}">
            <a14:hiddenEffects xmlns:a14="http://schemas.microsoft.com/office/drawing/2010/main">
              <a:effectLst>
                <a:outerShdw dist="35921" dir="2700000" algn="ctr" rotWithShape="0">
                  <a:schemeClr val="bg2"/>
                </a:outerShdw>
              </a:effectLst>
            </a14:hiddenEffects>
          </a:ext>
        </a:extLst>
      </xdr:spPr>
    </xdr:pic>
    <xdr:clientData/>
  </xdr:oneCellAnchor>
  <xdr:twoCellAnchor editAs="oneCell">
    <xdr:from>
      <xdr:col>6</xdr:col>
      <xdr:colOff>0</xdr:colOff>
      <xdr:row>28</xdr:row>
      <xdr:rowOff>1</xdr:rowOff>
    </xdr:from>
    <xdr:to>
      <xdr:col>9</xdr:col>
      <xdr:colOff>2381250</xdr:colOff>
      <xdr:row>28</xdr:row>
      <xdr:rowOff>514351</xdr:rowOff>
    </xdr:to>
    <xdr:pic>
      <xdr:nvPicPr>
        <xdr:cNvPr id="2" name="Imagen 1"/>
        <xdr:cNvPicPr>
          <a:picLocks noChangeAspect="1"/>
        </xdr:cNvPicPr>
      </xdr:nvPicPr>
      <xdr:blipFill>
        <a:blip xmlns:r="http://schemas.openxmlformats.org/officeDocument/2006/relationships" r:embed="rId3"/>
        <a:stretch>
          <a:fillRect/>
        </a:stretch>
      </xdr:blipFill>
      <xdr:spPr>
        <a:xfrm>
          <a:off x="10610850" y="20707351"/>
          <a:ext cx="7124700" cy="5143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30"/>
  <sheetViews>
    <sheetView topLeftCell="A7" zoomScale="70" zoomScaleNormal="70" zoomScalePageLayoutView="70" workbookViewId="0">
      <selection activeCell="I16" sqref="I16:I19"/>
    </sheetView>
  </sheetViews>
  <sheetFormatPr baseColWidth="10" defaultColWidth="10.85546875" defaultRowHeight="15" x14ac:dyDescent="0.25"/>
  <cols>
    <col min="1" max="1" width="7" style="1" customWidth="1"/>
    <col min="2" max="2" width="16.28515625" style="1" customWidth="1"/>
    <col min="3" max="3" width="41.140625" style="1" customWidth="1"/>
    <col min="4" max="4" width="46" style="1" hidden="1" customWidth="1"/>
    <col min="5" max="5" width="22.85546875" style="1" customWidth="1"/>
    <col min="6" max="6" width="35.42578125" style="1" customWidth="1"/>
    <col min="7" max="7" width="19.140625" style="1" customWidth="1"/>
    <col min="8" max="8" width="31.28515625" style="1" customWidth="1"/>
    <col min="9" max="9" width="30.42578125" style="1" customWidth="1"/>
    <col min="10" max="16384" width="10.85546875" style="1"/>
  </cols>
  <sheetData>
    <row r="2" spans="1:9" x14ac:dyDescent="0.25">
      <c r="B2" s="157" t="s">
        <v>0</v>
      </c>
      <c r="C2" s="157"/>
      <c r="D2" s="157"/>
      <c r="E2" s="157"/>
      <c r="F2" s="157"/>
      <c r="G2" s="157"/>
      <c r="H2" s="157"/>
      <c r="I2" s="157"/>
    </row>
    <row r="3" spans="1:9" x14ac:dyDescent="0.25">
      <c r="B3" s="167" t="s">
        <v>1</v>
      </c>
      <c r="C3" s="167"/>
      <c r="D3" s="167"/>
      <c r="E3" s="167"/>
      <c r="F3" s="167"/>
      <c r="G3" s="167"/>
      <c r="H3" s="167"/>
      <c r="I3" s="167"/>
    </row>
    <row r="4" spans="1:9" x14ac:dyDescent="0.25">
      <c r="C4" s="2" t="s">
        <v>2</v>
      </c>
      <c r="D4" s="3" t="s">
        <v>3</v>
      </c>
      <c r="E4" s="20"/>
    </row>
    <row r="5" spans="1:9" x14ac:dyDescent="0.25">
      <c r="C5" s="2" t="s">
        <v>4</v>
      </c>
      <c r="D5" s="3" t="s">
        <v>5</v>
      </c>
      <c r="E5" s="20"/>
    </row>
    <row r="6" spans="1:9" x14ac:dyDescent="0.25">
      <c r="C6" s="4" t="s">
        <v>6</v>
      </c>
      <c r="D6" s="5" t="s">
        <v>7</v>
      </c>
      <c r="E6" s="20"/>
    </row>
    <row r="7" spans="1:9" x14ac:dyDescent="0.25">
      <c r="C7" s="4" t="s">
        <v>8</v>
      </c>
      <c r="D7" s="5" t="s">
        <v>9</v>
      </c>
      <c r="E7" s="20"/>
    </row>
    <row r="8" spans="1:9" x14ac:dyDescent="0.25">
      <c r="C8" s="4" t="s">
        <v>10</v>
      </c>
      <c r="D8" s="6">
        <v>41656</v>
      </c>
      <c r="E8" s="21"/>
    </row>
    <row r="9" spans="1:9" x14ac:dyDescent="0.25">
      <c r="C9" s="161" t="s">
        <v>11</v>
      </c>
      <c r="D9" s="5" t="s">
        <v>12</v>
      </c>
      <c r="E9" s="20"/>
      <c r="F9" s="7"/>
      <c r="I9" s="8"/>
    </row>
    <row r="10" spans="1:9" x14ac:dyDescent="0.25">
      <c r="C10" s="161"/>
      <c r="D10" s="5" t="s">
        <v>13</v>
      </c>
      <c r="E10" s="20"/>
    </row>
    <row r="12" spans="1:9" x14ac:dyDescent="0.25">
      <c r="A12" s="162" t="s">
        <v>14</v>
      </c>
      <c r="B12" s="163"/>
      <c r="C12" s="163"/>
      <c r="D12" s="163"/>
      <c r="E12" s="163"/>
      <c r="F12" s="163"/>
      <c r="G12" s="163"/>
      <c r="H12" s="163"/>
      <c r="I12" s="164"/>
    </row>
    <row r="13" spans="1:9" x14ac:dyDescent="0.25">
      <c r="A13" s="162" t="s">
        <v>15</v>
      </c>
      <c r="B13" s="163"/>
      <c r="C13" s="163"/>
      <c r="D13" s="163"/>
      <c r="E13" s="163"/>
      <c r="F13" s="163"/>
      <c r="G13" s="163"/>
      <c r="H13" s="163"/>
      <c r="I13" s="164"/>
    </row>
    <row r="14" spans="1:9" x14ac:dyDescent="0.25">
      <c r="A14" s="168"/>
      <c r="B14" s="169"/>
      <c r="C14" s="169"/>
      <c r="D14" s="169"/>
      <c r="E14" s="169"/>
      <c r="F14" s="169"/>
      <c r="G14" s="170"/>
      <c r="H14" s="159" t="s">
        <v>16</v>
      </c>
      <c r="I14" s="160"/>
    </row>
    <row r="15" spans="1:9" ht="28.5" x14ac:dyDescent="0.25">
      <c r="A15" s="112" t="s">
        <v>17</v>
      </c>
      <c r="B15" s="22" t="s">
        <v>18</v>
      </c>
      <c r="C15" s="35" t="s">
        <v>19</v>
      </c>
      <c r="D15" s="22" t="s">
        <v>20</v>
      </c>
      <c r="E15" s="112" t="s">
        <v>21</v>
      </c>
      <c r="F15" s="112" t="s">
        <v>22</v>
      </c>
      <c r="G15" s="49" t="s">
        <v>23</v>
      </c>
      <c r="H15" s="112" t="s">
        <v>24</v>
      </c>
      <c r="I15" s="112" t="s">
        <v>25</v>
      </c>
    </row>
    <row r="16" spans="1:9" ht="30" x14ac:dyDescent="0.25">
      <c r="A16" s="165" t="s">
        <v>26</v>
      </c>
      <c r="B16" s="166">
        <v>0.3</v>
      </c>
      <c r="C16" s="158" t="s">
        <v>27</v>
      </c>
      <c r="D16" s="10" t="s">
        <v>28</v>
      </c>
      <c r="E16" s="144">
        <v>4</v>
      </c>
      <c r="F16" s="144" t="s">
        <v>29</v>
      </c>
      <c r="G16" s="158" t="s">
        <v>30</v>
      </c>
      <c r="H16" s="144"/>
      <c r="I16" s="147"/>
    </row>
    <row r="17" spans="1:9" ht="56.25" customHeight="1" x14ac:dyDescent="0.25">
      <c r="A17" s="165"/>
      <c r="B17" s="165"/>
      <c r="C17" s="158"/>
      <c r="D17" s="11" t="s">
        <v>31</v>
      </c>
      <c r="E17" s="145"/>
      <c r="F17" s="145"/>
      <c r="G17" s="158"/>
      <c r="H17" s="145"/>
      <c r="I17" s="147"/>
    </row>
    <row r="18" spans="1:9" ht="25.5" customHeight="1" x14ac:dyDescent="0.25">
      <c r="A18" s="165"/>
      <c r="B18" s="165"/>
      <c r="C18" s="158"/>
      <c r="D18" s="11" t="s">
        <v>32</v>
      </c>
      <c r="E18" s="145"/>
      <c r="F18" s="145"/>
      <c r="G18" s="158"/>
      <c r="H18" s="145"/>
      <c r="I18" s="147"/>
    </row>
    <row r="19" spans="1:9" ht="49.5" customHeight="1" x14ac:dyDescent="0.25">
      <c r="A19" s="165"/>
      <c r="B19" s="165"/>
      <c r="C19" s="158"/>
      <c r="D19" s="11" t="s">
        <v>33</v>
      </c>
      <c r="E19" s="146"/>
      <c r="F19" s="146"/>
      <c r="G19" s="158"/>
      <c r="H19" s="146"/>
      <c r="I19" s="147"/>
    </row>
    <row r="20" spans="1:9" ht="82.5" customHeight="1" x14ac:dyDescent="0.25">
      <c r="A20" s="154" t="s">
        <v>34</v>
      </c>
      <c r="B20" s="151">
        <v>0.3</v>
      </c>
      <c r="C20" s="144" t="s">
        <v>35</v>
      </c>
      <c r="D20" s="11" t="s">
        <v>36</v>
      </c>
      <c r="E20" s="144">
        <v>20</v>
      </c>
      <c r="F20" s="144" t="s">
        <v>37</v>
      </c>
      <c r="G20" s="111" t="s">
        <v>38</v>
      </c>
      <c r="H20" s="144"/>
      <c r="I20" s="148"/>
    </row>
    <row r="21" spans="1:9" ht="68.25" customHeight="1" x14ac:dyDescent="0.25">
      <c r="A21" s="155"/>
      <c r="B21" s="152"/>
      <c r="C21" s="145"/>
      <c r="D21" s="11" t="s">
        <v>39</v>
      </c>
      <c r="E21" s="145"/>
      <c r="F21" s="145"/>
      <c r="G21" s="111" t="s">
        <v>40</v>
      </c>
      <c r="H21" s="145"/>
      <c r="I21" s="149"/>
    </row>
    <row r="22" spans="1:9" ht="66" customHeight="1" x14ac:dyDescent="0.25">
      <c r="A22" s="156"/>
      <c r="B22" s="153"/>
      <c r="C22" s="146"/>
      <c r="D22" s="11" t="s">
        <v>41</v>
      </c>
      <c r="E22" s="146"/>
      <c r="F22" s="146"/>
      <c r="G22" s="111" t="s">
        <v>42</v>
      </c>
      <c r="H22" s="146"/>
      <c r="I22" s="150"/>
    </row>
    <row r="23" spans="1:9" ht="97.5" customHeight="1" x14ac:dyDescent="0.25">
      <c r="A23" s="154" t="s">
        <v>43</v>
      </c>
      <c r="B23" s="151">
        <v>0.4</v>
      </c>
      <c r="C23" s="144" t="s">
        <v>44</v>
      </c>
      <c r="D23" s="11" t="s">
        <v>45</v>
      </c>
      <c r="E23" s="144">
        <v>15</v>
      </c>
      <c r="F23" s="144" t="s">
        <v>29</v>
      </c>
      <c r="G23" s="144" t="s">
        <v>42</v>
      </c>
      <c r="H23" s="144"/>
      <c r="I23" s="148"/>
    </row>
    <row r="24" spans="1:9" ht="55.5" customHeight="1" x14ac:dyDescent="0.25">
      <c r="A24" s="155"/>
      <c r="B24" s="152"/>
      <c r="C24" s="145"/>
      <c r="D24" s="11" t="s">
        <v>46</v>
      </c>
      <c r="E24" s="145"/>
      <c r="F24" s="145"/>
      <c r="G24" s="145"/>
      <c r="H24" s="145"/>
      <c r="I24" s="149"/>
    </row>
    <row r="25" spans="1:9" ht="55.5" customHeight="1" x14ac:dyDescent="0.25">
      <c r="A25" s="156"/>
      <c r="B25" s="153"/>
      <c r="C25" s="146"/>
      <c r="D25" s="11" t="s">
        <v>47</v>
      </c>
      <c r="E25" s="146"/>
      <c r="F25" s="146"/>
      <c r="G25" s="146"/>
      <c r="H25" s="146"/>
      <c r="I25" s="150"/>
    </row>
    <row r="26" spans="1:9" x14ac:dyDescent="0.25">
      <c r="A26" s="112" t="s">
        <v>48</v>
      </c>
      <c r="B26" s="12">
        <f>SUM(B16:B25)</f>
        <v>1</v>
      </c>
      <c r="C26" s="5"/>
      <c r="D26" s="5"/>
      <c r="E26" s="5"/>
      <c r="F26" s="11"/>
      <c r="G26" s="5"/>
      <c r="H26" s="5"/>
      <c r="I26" s="5"/>
    </row>
    <row r="27" spans="1:9" ht="4.5" customHeight="1" thickBot="1" x14ac:dyDescent="0.3">
      <c r="A27" s="13"/>
    </row>
    <row r="28" spans="1:9" ht="27" customHeight="1" x14ac:dyDescent="0.25">
      <c r="A28" s="13"/>
      <c r="C28" s="139"/>
      <c r="D28" s="140"/>
      <c r="E28" s="117"/>
      <c r="F28" s="142"/>
      <c r="G28" s="143"/>
      <c r="H28" s="24"/>
    </row>
    <row r="29" spans="1:9" ht="15.75" thickBot="1" x14ac:dyDescent="0.3">
      <c r="A29" s="13"/>
      <c r="C29" s="137" t="s">
        <v>49</v>
      </c>
      <c r="D29" s="138"/>
      <c r="E29" s="116"/>
      <c r="F29" s="138" t="s">
        <v>50</v>
      </c>
      <c r="G29" s="141"/>
      <c r="H29" s="25"/>
    </row>
    <row r="30" spans="1:9" x14ac:dyDescent="0.25">
      <c r="A30" s="13"/>
    </row>
  </sheetData>
  <mergeCells count="34">
    <mergeCell ref="B2:I2"/>
    <mergeCell ref="C20:C22"/>
    <mergeCell ref="B20:B22"/>
    <mergeCell ref="C16:C19"/>
    <mergeCell ref="H14:I14"/>
    <mergeCell ref="H16:H19"/>
    <mergeCell ref="C9:C10"/>
    <mergeCell ref="A12:I12"/>
    <mergeCell ref="A13:I13"/>
    <mergeCell ref="A16:A19"/>
    <mergeCell ref="B16:B19"/>
    <mergeCell ref="F16:F19"/>
    <mergeCell ref="G16:G19"/>
    <mergeCell ref="B3:I3"/>
    <mergeCell ref="A14:G14"/>
    <mergeCell ref="A20:A22"/>
    <mergeCell ref="B23:B25"/>
    <mergeCell ref="A23:A25"/>
    <mergeCell ref="C23:C25"/>
    <mergeCell ref="F20:F22"/>
    <mergeCell ref="F23:F25"/>
    <mergeCell ref="E16:E19"/>
    <mergeCell ref="E20:E22"/>
    <mergeCell ref="E23:E25"/>
    <mergeCell ref="G23:G25"/>
    <mergeCell ref="I16:I19"/>
    <mergeCell ref="H20:H22"/>
    <mergeCell ref="I20:I22"/>
    <mergeCell ref="I23:I25"/>
    <mergeCell ref="C29:D29"/>
    <mergeCell ref="C28:D28"/>
    <mergeCell ref="F29:G29"/>
    <mergeCell ref="F28:G28"/>
    <mergeCell ref="H23:H2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19"/>
  <sheetViews>
    <sheetView view="pageBreakPreview" topLeftCell="A28" zoomScale="86" zoomScaleNormal="86" zoomScalePageLayoutView="86" workbookViewId="0">
      <selection activeCell="B43" sqref="B43"/>
    </sheetView>
  </sheetViews>
  <sheetFormatPr baseColWidth="10" defaultColWidth="10.85546875" defaultRowHeight="15.75" x14ac:dyDescent="0.25"/>
  <cols>
    <col min="1" max="1" width="3.28515625" style="78" customWidth="1"/>
    <col min="2" max="2" width="38.28515625" style="78" customWidth="1"/>
    <col min="3" max="3" width="15.28515625" style="78" bestFit="1" customWidth="1"/>
    <col min="4" max="8" width="10.85546875" style="78"/>
    <col min="9" max="9" width="17.85546875" style="78" customWidth="1"/>
    <col min="10" max="10" width="3.140625" style="78" customWidth="1"/>
    <col min="11" max="11" width="3.42578125" style="78" customWidth="1"/>
    <col min="12" max="12" width="38.42578125" style="78" customWidth="1"/>
    <col min="13" max="13" width="15.28515625" style="78" customWidth="1"/>
    <col min="14" max="16" width="10.85546875" style="78"/>
    <col min="17" max="17" width="11.42578125" style="78" customWidth="1"/>
    <col min="18" max="19" width="10.85546875" style="78"/>
    <col min="20" max="20" width="17.85546875" style="78" customWidth="1"/>
    <col min="21" max="21" width="3.28515625" style="78" customWidth="1"/>
    <col min="22" max="16384" width="10.85546875" style="78"/>
  </cols>
  <sheetData>
    <row r="1" spans="1:12" x14ac:dyDescent="0.25">
      <c r="A1" s="79"/>
      <c r="B1" s="79"/>
      <c r="C1" s="79"/>
      <c r="D1" s="79"/>
      <c r="E1" s="79"/>
      <c r="F1" s="79"/>
      <c r="G1" s="79"/>
      <c r="H1" s="79"/>
      <c r="I1" s="79"/>
      <c r="J1" s="79"/>
      <c r="K1" s="79"/>
    </row>
    <row r="2" spans="1:12" x14ac:dyDescent="0.25">
      <c r="A2" s="79"/>
      <c r="B2" s="79"/>
      <c r="C2" s="79"/>
      <c r="D2" s="79"/>
      <c r="E2" s="79"/>
      <c r="F2" s="79"/>
      <c r="G2" s="79"/>
      <c r="H2" s="79"/>
      <c r="I2" s="79"/>
      <c r="J2" s="79"/>
      <c r="K2" s="79"/>
    </row>
    <row r="3" spans="1:12" x14ac:dyDescent="0.25">
      <c r="A3" s="79"/>
      <c r="B3" s="79"/>
      <c r="C3" s="79"/>
      <c r="D3" s="79"/>
      <c r="E3" s="79"/>
      <c r="F3" s="79"/>
      <c r="G3" s="79"/>
      <c r="H3" s="79"/>
      <c r="I3" s="79"/>
      <c r="J3" s="79"/>
      <c r="K3" s="79"/>
    </row>
    <row r="4" spans="1:12" ht="24.75" customHeight="1" x14ac:dyDescent="0.25">
      <c r="A4" s="108"/>
      <c r="B4" s="81"/>
      <c r="C4" s="81"/>
      <c r="D4" s="81"/>
      <c r="E4" s="81"/>
      <c r="F4" s="81"/>
      <c r="G4" s="81"/>
      <c r="H4" s="81"/>
      <c r="I4" s="81"/>
      <c r="J4" s="81"/>
      <c r="K4" s="79"/>
      <c r="L4" s="80"/>
    </row>
    <row r="5" spans="1:12" x14ac:dyDescent="0.25">
      <c r="A5" s="80"/>
      <c r="B5" s="81"/>
      <c r="C5" s="81"/>
      <c r="D5" s="81"/>
      <c r="E5" s="81"/>
      <c r="F5" s="81"/>
      <c r="G5" s="81"/>
      <c r="H5" s="81"/>
      <c r="I5" s="81"/>
      <c r="J5" s="81"/>
      <c r="K5" s="79"/>
      <c r="L5" s="80"/>
    </row>
    <row r="6" spans="1:12" ht="12" customHeight="1" x14ac:dyDescent="0.25">
      <c r="A6" s="80"/>
      <c r="B6" s="119"/>
      <c r="C6" s="119"/>
      <c r="D6" s="119"/>
      <c r="E6" s="119"/>
      <c r="F6" s="119"/>
      <c r="G6" s="119"/>
      <c r="H6" s="119"/>
      <c r="I6" s="119"/>
      <c r="J6" s="119"/>
      <c r="K6" s="82"/>
      <c r="L6" s="80"/>
    </row>
    <row r="7" spans="1:12" ht="24" customHeight="1" x14ac:dyDescent="0.4">
      <c r="A7" s="80"/>
      <c r="B7" s="183" t="s">
        <v>175</v>
      </c>
      <c r="C7" s="183"/>
      <c r="D7" s="183"/>
      <c r="E7" s="183"/>
      <c r="F7" s="183"/>
      <c r="G7" s="183"/>
      <c r="H7" s="183"/>
      <c r="I7" s="183"/>
      <c r="J7" s="120"/>
      <c r="K7" s="82"/>
      <c r="L7" s="80"/>
    </row>
    <row r="8" spans="1:12" ht="12.95" customHeight="1" x14ac:dyDescent="0.25">
      <c r="A8" s="80"/>
      <c r="B8" s="82"/>
      <c r="C8" s="82"/>
      <c r="D8" s="83"/>
      <c r="E8" s="82"/>
      <c r="F8" s="82"/>
      <c r="G8" s="83"/>
      <c r="H8" s="82"/>
      <c r="I8" s="82"/>
      <c r="J8" s="82"/>
      <c r="K8" s="82"/>
      <c r="L8" s="80"/>
    </row>
    <row r="9" spans="1:12" ht="26.25" customHeight="1" x14ac:dyDescent="0.25">
      <c r="A9" s="80"/>
      <c r="B9" s="187" t="s">
        <v>51</v>
      </c>
      <c r="C9" s="187"/>
      <c r="D9" s="187"/>
      <c r="E9" s="187"/>
      <c r="F9" s="187"/>
      <c r="G9" s="187"/>
      <c r="H9" s="187"/>
      <c r="I9" s="187"/>
      <c r="J9" s="109"/>
      <c r="K9" s="82"/>
      <c r="L9" s="80"/>
    </row>
    <row r="10" spans="1:12" ht="15.95" customHeight="1" thickBot="1" x14ac:dyDescent="0.3">
      <c r="A10" s="80"/>
      <c r="B10" s="82"/>
      <c r="C10" s="82"/>
      <c r="D10" s="82"/>
      <c r="E10" s="82"/>
      <c r="F10" s="82"/>
      <c r="G10" s="82"/>
      <c r="H10" s="82"/>
      <c r="I10" s="82"/>
      <c r="J10" s="82"/>
      <c r="K10" s="82"/>
      <c r="L10" s="80"/>
    </row>
    <row r="11" spans="1:12" ht="66.75" customHeight="1" thickBot="1" x14ac:dyDescent="0.3">
      <c r="A11" s="80"/>
      <c r="B11" s="84" t="s">
        <v>52</v>
      </c>
      <c r="C11" s="184" t="s">
        <v>53</v>
      </c>
      <c r="D11" s="185"/>
      <c r="E11" s="185"/>
      <c r="F11" s="185"/>
      <c r="G11" s="185"/>
      <c r="H11" s="185"/>
      <c r="I11" s="186"/>
      <c r="J11" s="118"/>
      <c r="K11" s="82"/>
      <c r="L11" s="80"/>
    </row>
    <row r="12" spans="1:12" ht="24.75" customHeight="1" x14ac:dyDescent="0.25">
      <c r="A12" s="80"/>
      <c r="B12" s="180" t="s">
        <v>54</v>
      </c>
      <c r="C12" s="171" t="s">
        <v>55</v>
      </c>
      <c r="D12" s="172"/>
      <c r="E12" s="172"/>
      <c r="F12" s="172"/>
      <c r="G12" s="172"/>
      <c r="H12" s="172"/>
      <c r="I12" s="173"/>
      <c r="J12" s="118"/>
      <c r="K12" s="82"/>
      <c r="L12" s="80"/>
    </row>
    <row r="13" spans="1:12" ht="51.75" customHeight="1" x14ac:dyDescent="0.25">
      <c r="A13" s="80"/>
      <c r="B13" s="181"/>
      <c r="C13" s="174"/>
      <c r="D13" s="175"/>
      <c r="E13" s="175"/>
      <c r="F13" s="175"/>
      <c r="G13" s="175"/>
      <c r="H13" s="175"/>
      <c r="I13" s="176"/>
      <c r="J13" s="118"/>
      <c r="K13" s="82"/>
      <c r="L13" s="80"/>
    </row>
    <row r="14" spans="1:12" ht="42" customHeight="1" thickBot="1" x14ac:dyDescent="0.3">
      <c r="A14" s="80"/>
      <c r="B14" s="182"/>
      <c r="C14" s="177"/>
      <c r="D14" s="178"/>
      <c r="E14" s="178"/>
      <c r="F14" s="178"/>
      <c r="G14" s="178"/>
      <c r="H14" s="178"/>
      <c r="I14" s="179"/>
      <c r="J14" s="118"/>
      <c r="K14" s="82"/>
      <c r="L14" s="80"/>
    </row>
    <row r="15" spans="1:12" ht="90" customHeight="1" thickBot="1" x14ac:dyDescent="0.3">
      <c r="A15" s="80"/>
      <c r="B15" s="85" t="s">
        <v>56</v>
      </c>
      <c r="C15" s="184" t="s">
        <v>57</v>
      </c>
      <c r="D15" s="185"/>
      <c r="E15" s="185"/>
      <c r="F15" s="185"/>
      <c r="G15" s="185"/>
      <c r="H15" s="185"/>
      <c r="I15" s="186"/>
      <c r="J15" s="118"/>
      <c r="K15" s="82"/>
      <c r="L15" s="80"/>
    </row>
    <row r="16" spans="1:12" ht="48.75" customHeight="1" x14ac:dyDescent="0.25">
      <c r="A16" s="80"/>
      <c r="B16" s="180" t="s">
        <v>58</v>
      </c>
      <c r="C16" s="171" t="s">
        <v>59</v>
      </c>
      <c r="D16" s="172"/>
      <c r="E16" s="172"/>
      <c r="F16" s="172"/>
      <c r="G16" s="172"/>
      <c r="H16" s="172"/>
      <c r="I16" s="173"/>
      <c r="J16" s="118"/>
      <c r="K16" s="82"/>
      <c r="L16" s="80"/>
    </row>
    <row r="17" spans="1:21" ht="38.25" customHeight="1" thickBot="1" x14ac:dyDescent="0.3">
      <c r="A17" s="80"/>
      <c r="B17" s="182"/>
      <c r="C17" s="177"/>
      <c r="D17" s="178"/>
      <c r="E17" s="178"/>
      <c r="F17" s="178"/>
      <c r="G17" s="178"/>
      <c r="H17" s="178"/>
      <c r="I17" s="179"/>
      <c r="J17" s="118"/>
      <c r="K17" s="82"/>
      <c r="L17" s="80"/>
    </row>
    <row r="18" spans="1:21" ht="15" customHeight="1" x14ac:dyDescent="0.25">
      <c r="A18" s="80"/>
      <c r="B18" s="180" t="s">
        <v>60</v>
      </c>
      <c r="C18" s="171" t="s">
        <v>61</v>
      </c>
      <c r="D18" s="172"/>
      <c r="E18" s="172"/>
      <c r="F18" s="172"/>
      <c r="G18" s="172"/>
      <c r="H18" s="172"/>
      <c r="I18" s="173"/>
      <c r="J18" s="118"/>
      <c r="K18" s="82"/>
      <c r="L18" s="80"/>
    </row>
    <row r="19" spans="1:21" ht="59.25" customHeight="1" x14ac:dyDescent="0.25">
      <c r="A19" s="80"/>
      <c r="B19" s="181"/>
      <c r="C19" s="174"/>
      <c r="D19" s="175"/>
      <c r="E19" s="175"/>
      <c r="F19" s="175"/>
      <c r="G19" s="175"/>
      <c r="H19" s="175"/>
      <c r="I19" s="176"/>
      <c r="J19" s="118"/>
      <c r="K19" s="82"/>
      <c r="L19" s="80"/>
    </row>
    <row r="20" spans="1:21" ht="39" customHeight="1" thickBot="1" x14ac:dyDescent="0.3">
      <c r="A20" s="80"/>
      <c r="B20" s="182"/>
      <c r="C20" s="177"/>
      <c r="D20" s="178"/>
      <c r="E20" s="178"/>
      <c r="F20" s="178"/>
      <c r="G20" s="178"/>
      <c r="H20" s="178"/>
      <c r="I20" s="179"/>
      <c r="J20" s="118"/>
      <c r="K20" s="82"/>
      <c r="L20" s="80"/>
    </row>
    <row r="21" spans="1:21" ht="90" customHeight="1" x14ac:dyDescent="0.25">
      <c r="A21" s="80"/>
      <c r="B21" s="180" t="s">
        <v>62</v>
      </c>
      <c r="C21" s="171" t="s">
        <v>63</v>
      </c>
      <c r="D21" s="172"/>
      <c r="E21" s="172"/>
      <c r="F21" s="172"/>
      <c r="G21" s="172"/>
      <c r="H21" s="172"/>
      <c r="I21" s="173"/>
      <c r="J21" s="118"/>
      <c r="K21" s="82"/>
      <c r="L21" s="80"/>
    </row>
    <row r="22" spans="1:21" ht="54.75" customHeight="1" x14ac:dyDescent="0.25">
      <c r="A22" s="80"/>
      <c r="B22" s="181"/>
      <c r="C22" s="174"/>
      <c r="D22" s="175"/>
      <c r="E22" s="175"/>
      <c r="F22" s="175"/>
      <c r="G22" s="175"/>
      <c r="H22" s="175"/>
      <c r="I22" s="176"/>
      <c r="J22" s="118"/>
      <c r="K22" s="82"/>
      <c r="L22" s="80"/>
    </row>
    <row r="23" spans="1:21" ht="65.25" customHeight="1" x14ac:dyDescent="0.25">
      <c r="A23" s="80"/>
      <c r="B23" s="181"/>
      <c r="C23" s="174"/>
      <c r="D23" s="175"/>
      <c r="E23" s="175"/>
      <c r="F23" s="175"/>
      <c r="G23" s="175"/>
      <c r="H23" s="175"/>
      <c r="I23" s="176"/>
      <c r="J23" s="118"/>
      <c r="K23" s="82"/>
      <c r="L23" s="80"/>
    </row>
    <row r="24" spans="1:21" ht="55.5" customHeight="1" thickBot="1" x14ac:dyDescent="0.3">
      <c r="A24" s="80"/>
      <c r="B24" s="181"/>
      <c r="C24" s="174"/>
      <c r="D24" s="175"/>
      <c r="E24" s="175"/>
      <c r="F24" s="175"/>
      <c r="G24" s="175"/>
      <c r="H24" s="175"/>
      <c r="I24" s="176"/>
      <c r="J24" s="118"/>
      <c r="K24" s="82"/>
      <c r="L24" s="80"/>
    </row>
    <row r="25" spans="1:21" ht="57" customHeight="1" thickBot="1" x14ac:dyDescent="0.3">
      <c r="A25" s="80"/>
      <c r="B25" s="86" t="s">
        <v>64</v>
      </c>
      <c r="C25" s="184" t="s">
        <v>65</v>
      </c>
      <c r="D25" s="185"/>
      <c r="E25" s="185"/>
      <c r="F25" s="185"/>
      <c r="G25" s="185"/>
      <c r="H25" s="185"/>
      <c r="I25" s="186"/>
      <c r="J25" s="118"/>
      <c r="K25" s="82"/>
      <c r="L25" s="80"/>
    </row>
    <row r="26" spans="1:21" ht="24.75" customHeight="1" x14ac:dyDescent="0.25">
      <c r="A26" s="80"/>
      <c r="B26" s="180" t="s">
        <v>66</v>
      </c>
      <c r="C26" s="171" t="s">
        <v>67</v>
      </c>
      <c r="D26" s="172"/>
      <c r="E26" s="172"/>
      <c r="F26" s="172"/>
      <c r="G26" s="172"/>
      <c r="H26" s="172"/>
      <c r="I26" s="173"/>
      <c r="J26" s="118"/>
      <c r="K26" s="82"/>
      <c r="L26" s="80"/>
    </row>
    <row r="27" spans="1:21" ht="54.95" customHeight="1" thickBot="1" x14ac:dyDescent="0.3">
      <c r="A27" s="80"/>
      <c r="B27" s="182"/>
      <c r="C27" s="174"/>
      <c r="D27" s="175"/>
      <c r="E27" s="175"/>
      <c r="F27" s="175"/>
      <c r="G27" s="175"/>
      <c r="H27" s="175"/>
      <c r="I27" s="176"/>
      <c r="J27" s="118"/>
      <c r="K27" s="82"/>
      <c r="L27" s="80"/>
    </row>
    <row r="28" spans="1:21" ht="30" customHeight="1" x14ac:dyDescent="0.25">
      <c r="A28" s="80"/>
      <c r="B28" s="180" t="s">
        <v>68</v>
      </c>
      <c r="C28" s="171" t="s">
        <v>69</v>
      </c>
      <c r="D28" s="172"/>
      <c r="E28" s="172"/>
      <c r="F28" s="172"/>
      <c r="G28" s="172"/>
      <c r="H28" s="172"/>
      <c r="I28" s="173"/>
      <c r="J28" s="118"/>
      <c r="K28" s="87"/>
      <c r="L28" s="87"/>
      <c r="M28" s="87"/>
      <c r="N28" s="87"/>
      <c r="O28" s="87"/>
      <c r="P28" s="87"/>
      <c r="Q28" s="87"/>
      <c r="R28" s="87"/>
      <c r="S28" s="87"/>
      <c r="T28" s="87"/>
      <c r="U28" s="80"/>
    </row>
    <row r="29" spans="1:21" ht="42.75" customHeight="1" thickBot="1" x14ac:dyDescent="0.3">
      <c r="A29" s="80"/>
      <c r="B29" s="182"/>
      <c r="C29" s="177"/>
      <c r="D29" s="178"/>
      <c r="E29" s="178"/>
      <c r="F29" s="178"/>
      <c r="G29" s="178"/>
      <c r="H29" s="178"/>
      <c r="I29" s="179"/>
      <c r="J29" s="118"/>
      <c r="K29" s="87"/>
      <c r="L29" s="87"/>
      <c r="M29" s="87"/>
      <c r="N29" s="87"/>
      <c r="O29" s="87"/>
      <c r="P29" s="87"/>
      <c r="Q29" s="87"/>
      <c r="R29" s="87"/>
      <c r="S29" s="87"/>
      <c r="T29" s="87"/>
      <c r="U29" s="80"/>
    </row>
    <row r="30" spans="1:21" ht="59.25" customHeight="1" thickBot="1" x14ac:dyDescent="0.3">
      <c r="A30" s="80"/>
      <c r="B30" s="86" t="s">
        <v>70</v>
      </c>
      <c r="C30" s="184" t="s">
        <v>71</v>
      </c>
      <c r="D30" s="185"/>
      <c r="E30" s="185"/>
      <c r="F30" s="185"/>
      <c r="G30" s="185"/>
      <c r="H30" s="185"/>
      <c r="I30" s="186"/>
      <c r="J30" s="118"/>
      <c r="K30" s="87"/>
      <c r="L30" s="87"/>
      <c r="M30" s="87"/>
      <c r="N30" s="87"/>
      <c r="O30" s="87"/>
      <c r="P30" s="87"/>
      <c r="Q30" s="87"/>
      <c r="R30" s="87"/>
      <c r="S30" s="87"/>
      <c r="T30" s="87"/>
      <c r="U30" s="80"/>
    </row>
    <row r="31" spans="1:21" ht="15" customHeight="1" x14ac:dyDescent="0.25">
      <c r="A31" s="80"/>
      <c r="B31" s="180" t="s">
        <v>72</v>
      </c>
      <c r="C31" s="171" t="s">
        <v>73</v>
      </c>
      <c r="D31" s="172"/>
      <c r="E31" s="172"/>
      <c r="F31" s="172"/>
      <c r="G31" s="172"/>
      <c r="H31" s="172"/>
      <c r="I31" s="173"/>
      <c r="J31" s="118"/>
      <c r="K31" s="87"/>
      <c r="L31" s="87"/>
      <c r="M31" s="87"/>
      <c r="N31" s="87"/>
      <c r="O31" s="87"/>
      <c r="P31" s="87"/>
      <c r="Q31" s="87"/>
      <c r="R31" s="87"/>
      <c r="S31" s="87"/>
      <c r="T31" s="87"/>
      <c r="U31" s="80"/>
    </row>
    <row r="32" spans="1:21" ht="15" customHeight="1" x14ac:dyDescent="0.25">
      <c r="A32" s="80"/>
      <c r="B32" s="181"/>
      <c r="C32" s="174"/>
      <c r="D32" s="175"/>
      <c r="E32" s="175"/>
      <c r="F32" s="175"/>
      <c r="G32" s="175"/>
      <c r="H32" s="175"/>
      <c r="I32" s="176"/>
      <c r="J32" s="118"/>
      <c r="K32" s="87"/>
      <c r="L32" s="87"/>
      <c r="M32" s="87"/>
      <c r="N32" s="87"/>
      <c r="O32" s="87"/>
      <c r="P32" s="87"/>
      <c r="Q32" s="87"/>
      <c r="R32" s="87"/>
      <c r="S32" s="87"/>
      <c r="T32" s="87"/>
      <c r="U32" s="80"/>
    </row>
    <row r="33" spans="1:21" ht="15" customHeight="1" x14ac:dyDescent="0.25">
      <c r="A33" s="80"/>
      <c r="B33" s="181"/>
      <c r="C33" s="174"/>
      <c r="D33" s="175"/>
      <c r="E33" s="175"/>
      <c r="F33" s="175"/>
      <c r="G33" s="175"/>
      <c r="H33" s="175"/>
      <c r="I33" s="176"/>
      <c r="J33" s="118"/>
      <c r="K33" s="87"/>
      <c r="L33" s="87"/>
      <c r="M33" s="87"/>
      <c r="N33" s="87"/>
      <c r="O33" s="87"/>
      <c r="P33" s="87"/>
      <c r="Q33" s="87"/>
      <c r="R33" s="87"/>
      <c r="S33" s="87"/>
      <c r="T33" s="87"/>
      <c r="U33" s="80"/>
    </row>
    <row r="34" spans="1:21" ht="50.25" customHeight="1" thickBot="1" x14ac:dyDescent="0.3">
      <c r="A34" s="80"/>
      <c r="B34" s="182"/>
      <c r="C34" s="177"/>
      <c r="D34" s="178"/>
      <c r="E34" s="178"/>
      <c r="F34" s="178"/>
      <c r="G34" s="178"/>
      <c r="H34" s="178"/>
      <c r="I34" s="179"/>
      <c r="J34" s="118"/>
      <c r="K34" s="87"/>
      <c r="L34" s="87"/>
      <c r="M34" s="87"/>
      <c r="N34" s="87"/>
      <c r="O34" s="87"/>
      <c r="P34" s="87"/>
      <c r="Q34" s="87"/>
      <c r="R34" s="87"/>
      <c r="S34" s="87"/>
      <c r="T34" s="87"/>
      <c r="U34" s="80"/>
    </row>
    <row r="35" spans="1:21" ht="41.25" customHeight="1" thickBot="1" x14ac:dyDescent="0.3">
      <c r="A35" s="80"/>
      <c r="B35" s="86" t="s">
        <v>74</v>
      </c>
      <c r="C35" s="184" t="s">
        <v>75</v>
      </c>
      <c r="D35" s="185"/>
      <c r="E35" s="185"/>
      <c r="F35" s="185"/>
      <c r="G35" s="185"/>
      <c r="H35" s="185"/>
      <c r="I35" s="186"/>
      <c r="J35" s="118"/>
      <c r="K35" s="87"/>
      <c r="L35" s="80"/>
      <c r="M35" s="80"/>
      <c r="N35" s="80"/>
      <c r="O35" s="80"/>
      <c r="P35" s="80"/>
      <c r="Q35" s="80"/>
      <c r="R35" s="80"/>
      <c r="S35" s="80"/>
      <c r="U35" s="80"/>
    </row>
    <row r="36" spans="1:21" ht="51.75" customHeight="1" thickBot="1" x14ac:dyDescent="0.3">
      <c r="A36" s="80"/>
      <c r="B36" s="85" t="s">
        <v>76</v>
      </c>
      <c r="C36" s="184" t="s">
        <v>77</v>
      </c>
      <c r="D36" s="185"/>
      <c r="E36" s="185"/>
      <c r="F36" s="185"/>
      <c r="G36" s="185"/>
      <c r="H36" s="185"/>
      <c r="I36" s="186"/>
      <c r="J36" s="118"/>
      <c r="K36" s="87"/>
      <c r="L36" s="80"/>
      <c r="M36" s="80"/>
      <c r="N36" s="80"/>
      <c r="O36" s="80"/>
      <c r="P36" s="80"/>
      <c r="Q36" s="80"/>
      <c r="R36" s="80"/>
      <c r="S36" s="80"/>
      <c r="T36" s="80"/>
      <c r="U36" s="80"/>
    </row>
    <row r="37" spans="1:21" ht="15" customHeight="1" x14ac:dyDescent="0.25">
      <c r="A37" s="80"/>
      <c r="B37" s="180" t="s">
        <v>78</v>
      </c>
      <c r="C37" s="171" t="s">
        <v>79</v>
      </c>
      <c r="D37" s="172"/>
      <c r="E37" s="172"/>
      <c r="F37" s="172"/>
      <c r="G37" s="172"/>
      <c r="H37" s="172"/>
      <c r="I37" s="173"/>
      <c r="J37" s="118"/>
      <c r="K37" s="87"/>
      <c r="L37" s="80"/>
      <c r="M37" s="80"/>
      <c r="N37" s="80"/>
      <c r="O37" s="80"/>
      <c r="P37" s="80"/>
      <c r="Q37" s="80"/>
      <c r="R37" s="80"/>
      <c r="S37" s="80"/>
      <c r="T37" s="80"/>
      <c r="U37" s="80"/>
    </row>
    <row r="38" spans="1:21" ht="39" customHeight="1" x14ac:dyDescent="0.25">
      <c r="A38" s="80"/>
      <c r="B38" s="181"/>
      <c r="C38" s="174"/>
      <c r="D38" s="175"/>
      <c r="E38" s="175"/>
      <c r="F38" s="175"/>
      <c r="G38" s="175"/>
      <c r="H38" s="175"/>
      <c r="I38" s="176"/>
      <c r="J38" s="118"/>
      <c r="K38" s="80"/>
      <c r="L38" s="80"/>
      <c r="M38" s="80"/>
      <c r="N38" s="80"/>
      <c r="O38" s="80"/>
      <c r="P38" s="80"/>
      <c r="Q38" s="80"/>
      <c r="R38" s="80"/>
      <c r="S38" s="80"/>
      <c r="T38" s="80"/>
      <c r="U38" s="80"/>
    </row>
    <row r="39" spans="1:21" ht="27" customHeight="1" x14ac:dyDescent="0.25">
      <c r="A39" s="80"/>
      <c r="B39" s="181"/>
      <c r="C39" s="174"/>
      <c r="D39" s="175"/>
      <c r="E39" s="175"/>
      <c r="F39" s="175"/>
      <c r="G39" s="175"/>
      <c r="H39" s="175"/>
      <c r="I39" s="176"/>
      <c r="J39" s="118"/>
      <c r="K39" s="80"/>
      <c r="L39" s="80"/>
      <c r="M39" s="80"/>
      <c r="N39" s="80"/>
      <c r="O39" s="80"/>
      <c r="P39" s="80"/>
      <c r="Q39" s="80"/>
      <c r="R39" s="80"/>
      <c r="S39" s="80"/>
      <c r="T39" s="80"/>
      <c r="U39" s="80"/>
    </row>
    <row r="40" spans="1:21" ht="24.75" customHeight="1" thickBot="1" x14ac:dyDescent="0.3">
      <c r="A40" s="80"/>
      <c r="B40" s="182"/>
      <c r="C40" s="177"/>
      <c r="D40" s="178"/>
      <c r="E40" s="178"/>
      <c r="F40" s="178"/>
      <c r="G40" s="178"/>
      <c r="H40" s="178"/>
      <c r="I40" s="179"/>
      <c r="J40" s="118"/>
      <c r="K40" s="80"/>
      <c r="L40" s="80"/>
      <c r="M40" s="80"/>
      <c r="N40" s="80"/>
      <c r="O40" s="80"/>
      <c r="P40" s="80"/>
      <c r="Q40" s="80"/>
      <c r="R40" s="80"/>
      <c r="S40" s="80"/>
      <c r="T40" s="80"/>
      <c r="U40" s="80"/>
    </row>
    <row r="41" spans="1:21" ht="36.75" customHeight="1" x14ac:dyDescent="0.25">
      <c r="A41" s="80"/>
      <c r="B41" s="87"/>
      <c r="C41" s="87"/>
      <c r="D41" s="87"/>
      <c r="E41" s="87"/>
      <c r="F41" s="87"/>
      <c r="G41" s="87"/>
      <c r="H41" s="87"/>
      <c r="I41" s="87"/>
      <c r="J41" s="87"/>
      <c r="K41" s="80"/>
      <c r="L41" s="80"/>
      <c r="M41" s="80"/>
      <c r="N41" s="80"/>
      <c r="O41" s="80"/>
      <c r="P41" s="80"/>
      <c r="Q41" s="80"/>
      <c r="R41" s="80"/>
      <c r="S41" s="80"/>
      <c r="T41" s="80"/>
      <c r="U41" s="80"/>
    </row>
    <row r="42" spans="1:21" ht="15" customHeight="1" x14ac:dyDescent="0.25">
      <c r="A42" s="80"/>
      <c r="B42" s="80"/>
      <c r="C42" s="80"/>
      <c r="D42" s="80"/>
      <c r="E42" s="80"/>
      <c r="F42" s="80"/>
      <c r="G42" s="80"/>
      <c r="H42" s="80"/>
      <c r="I42" s="80"/>
      <c r="J42" s="80"/>
      <c r="K42" s="80"/>
      <c r="U42" s="80"/>
    </row>
    <row r="43" spans="1:21" ht="15" customHeight="1" x14ac:dyDescent="0.25">
      <c r="A43" s="80"/>
      <c r="B43" s="80"/>
      <c r="C43" s="80"/>
      <c r="D43" s="80"/>
      <c r="E43" s="80"/>
      <c r="F43" s="80"/>
      <c r="G43" s="80"/>
      <c r="H43" s="80"/>
      <c r="I43" s="80"/>
      <c r="J43" s="80"/>
      <c r="K43" s="80"/>
      <c r="U43" s="80"/>
    </row>
    <row r="44" spans="1:21" ht="15" customHeight="1" x14ac:dyDescent="0.25">
      <c r="A44" s="80"/>
      <c r="B44" s="80"/>
      <c r="C44" s="80"/>
      <c r="D44" s="80"/>
      <c r="E44" s="80"/>
      <c r="F44" s="80"/>
      <c r="G44" s="80"/>
      <c r="H44" s="80"/>
      <c r="I44" s="80"/>
      <c r="J44" s="80"/>
      <c r="K44" s="80"/>
      <c r="U44" s="80"/>
    </row>
    <row r="45" spans="1:21" ht="15" customHeight="1" x14ac:dyDescent="0.25">
      <c r="A45" s="80"/>
      <c r="B45" s="80"/>
      <c r="C45" s="80"/>
      <c r="D45" s="80"/>
      <c r="E45" s="80"/>
      <c r="F45" s="80"/>
      <c r="G45" s="80"/>
      <c r="H45" s="80"/>
      <c r="I45" s="80"/>
      <c r="J45" s="80"/>
    </row>
    <row r="46" spans="1:21" ht="15" customHeight="1" x14ac:dyDescent="0.25">
      <c r="A46" s="80"/>
      <c r="B46" s="80"/>
      <c r="C46" s="80"/>
      <c r="D46" s="80"/>
      <c r="E46" s="80"/>
      <c r="F46" s="80"/>
      <c r="G46" s="80"/>
      <c r="H46" s="80"/>
      <c r="I46" s="80"/>
      <c r="J46" s="80"/>
    </row>
    <row r="47" spans="1:21" ht="15" customHeight="1" x14ac:dyDescent="0.25">
      <c r="A47" s="80"/>
      <c r="B47" s="80"/>
      <c r="C47" s="80"/>
      <c r="D47" s="80"/>
      <c r="E47" s="80"/>
      <c r="F47" s="80"/>
      <c r="G47" s="80"/>
      <c r="H47" s="80"/>
      <c r="I47" s="80"/>
      <c r="J47" s="80"/>
    </row>
    <row r="48" spans="1:21" ht="15" customHeight="1" x14ac:dyDescent="0.25">
      <c r="A48" s="80"/>
      <c r="B48" s="80"/>
      <c r="C48" s="80"/>
      <c r="D48" s="80"/>
      <c r="E48" s="80"/>
      <c r="F48" s="80"/>
      <c r="G48" s="80"/>
      <c r="H48" s="80"/>
      <c r="I48" s="80"/>
      <c r="J48" s="80"/>
    </row>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row r="69" ht="15" customHeight="1" x14ac:dyDescent="0.25"/>
    <row r="70" ht="15" customHeight="1" x14ac:dyDescent="0.25"/>
    <row r="71" ht="15" customHeight="1" x14ac:dyDescent="0.25"/>
    <row r="72" ht="15" customHeight="1" x14ac:dyDescent="0.25"/>
    <row r="73" ht="15" customHeight="1" x14ac:dyDescent="0.25"/>
    <row r="74" ht="15" customHeight="1" x14ac:dyDescent="0.25"/>
    <row r="75" ht="15" customHeight="1" x14ac:dyDescent="0.25"/>
    <row r="76" ht="15" customHeight="1" x14ac:dyDescent="0.25"/>
    <row r="77" ht="15" customHeight="1" x14ac:dyDescent="0.25"/>
    <row r="78" ht="15" customHeight="1" x14ac:dyDescent="0.25"/>
    <row r="79" ht="15" customHeight="1" x14ac:dyDescent="0.25"/>
    <row r="80" ht="15" customHeight="1" x14ac:dyDescent="0.25"/>
    <row r="81" ht="15" customHeight="1" x14ac:dyDescent="0.25"/>
    <row r="82" ht="15" customHeight="1" x14ac:dyDescent="0.25"/>
    <row r="83" ht="15" customHeight="1" x14ac:dyDescent="0.25"/>
    <row r="84" ht="15" customHeight="1" x14ac:dyDescent="0.25"/>
    <row r="85" ht="15" customHeight="1" x14ac:dyDescent="0.25"/>
    <row r="86" ht="15" customHeight="1" x14ac:dyDescent="0.25"/>
    <row r="87" ht="15" customHeight="1" x14ac:dyDescent="0.25"/>
    <row r="88" ht="15" customHeight="1" x14ac:dyDescent="0.25"/>
    <row r="89" ht="15" customHeight="1" x14ac:dyDescent="0.25"/>
    <row r="90" ht="15" customHeight="1" x14ac:dyDescent="0.25"/>
    <row r="91" ht="15" customHeight="1" x14ac:dyDescent="0.25"/>
    <row r="92" ht="15" customHeight="1" x14ac:dyDescent="0.25"/>
    <row r="93" ht="15" customHeight="1" x14ac:dyDescent="0.25"/>
    <row r="94" ht="15" customHeight="1" x14ac:dyDescent="0.25"/>
    <row r="95" ht="15" customHeight="1" x14ac:dyDescent="0.25"/>
    <row r="96" ht="15" customHeight="1" x14ac:dyDescent="0.25"/>
    <row r="97" ht="15" customHeight="1" x14ac:dyDescent="0.25"/>
    <row r="98" ht="15" customHeight="1" x14ac:dyDescent="0.25"/>
    <row r="99" ht="15" customHeight="1" x14ac:dyDescent="0.25"/>
    <row r="100" ht="15" customHeight="1" x14ac:dyDescent="0.25"/>
    <row r="101" ht="15" customHeight="1" x14ac:dyDescent="0.25"/>
    <row r="102" ht="15" customHeight="1" x14ac:dyDescent="0.25"/>
    <row r="103" ht="15" customHeight="1" x14ac:dyDescent="0.25"/>
    <row r="104" ht="15" customHeight="1" x14ac:dyDescent="0.25"/>
    <row r="105" ht="15" customHeight="1" x14ac:dyDescent="0.25"/>
    <row r="106" ht="15" customHeight="1" x14ac:dyDescent="0.25"/>
    <row r="107" ht="15" customHeight="1" x14ac:dyDescent="0.25"/>
    <row r="108" ht="15" customHeight="1" x14ac:dyDescent="0.25"/>
    <row r="109" ht="15" customHeight="1" x14ac:dyDescent="0.25"/>
    <row r="110" ht="15" customHeight="1" x14ac:dyDescent="0.25"/>
    <row r="111" ht="15" customHeight="1" x14ac:dyDescent="0.25"/>
    <row r="112" ht="15" customHeight="1" x14ac:dyDescent="0.25"/>
    <row r="113" ht="15" customHeight="1" x14ac:dyDescent="0.25"/>
    <row r="114" ht="15" customHeight="1" x14ac:dyDescent="0.25"/>
    <row r="115" ht="15" customHeight="1" x14ac:dyDescent="0.25"/>
    <row r="116" ht="15" customHeight="1" x14ac:dyDescent="0.25"/>
    <row r="117" ht="15" customHeight="1" x14ac:dyDescent="0.25"/>
    <row r="118" ht="15" customHeight="1" x14ac:dyDescent="0.25"/>
    <row r="119" ht="15" customHeight="1" x14ac:dyDescent="0.25"/>
  </sheetData>
  <mergeCells count="24">
    <mergeCell ref="B12:B14"/>
    <mergeCell ref="C25:I25"/>
    <mergeCell ref="C31:I34"/>
    <mergeCell ref="C28:I29"/>
    <mergeCell ref="C21:I24"/>
    <mergeCell ref="C26:I27"/>
    <mergeCell ref="C18:I20"/>
    <mergeCell ref="B31:B34"/>
    <mergeCell ref="C37:I40"/>
    <mergeCell ref="B37:B40"/>
    <mergeCell ref="B7:I7"/>
    <mergeCell ref="C35:I35"/>
    <mergeCell ref="C36:I36"/>
    <mergeCell ref="C30:I30"/>
    <mergeCell ref="C15:I15"/>
    <mergeCell ref="B28:B29"/>
    <mergeCell ref="B9:I9"/>
    <mergeCell ref="B21:B24"/>
    <mergeCell ref="B26:B27"/>
    <mergeCell ref="C16:I17"/>
    <mergeCell ref="B16:B17"/>
    <mergeCell ref="B18:B20"/>
    <mergeCell ref="C11:I11"/>
    <mergeCell ref="C12:I14"/>
  </mergeCells>
  <pageMargins left="0.7" right="0.7" top="0.75" bottom="0.75" header="0.3" footer="0.3"/>
  <pageSetup scale="59" orientation="portrait" r:id="rId1"/>
  <rowBreaks count="1" manualBreakCount="1">
    <brk id="25" max="9" man="1"/>
  </rowBreaks>
  <colBreaks count="1" manualBreakCount="1">
    <brk id="10" max="1048575"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33"/>
  <sheetViews>
    <sheetView tabSelected="1" view="pageBreakPreview" topLeftCell="A27" zoomScale="50" zoomScaleNormal="50" zoomScaleSheetLayoutView="50" zoomScalePageLayoutView="50" workbookViewId="0">
      <selection activeCell="J35" sqref="J35"/>
    </sheetView>
  </sheetViews>
  <sheetFormatPr baseColWidth="10" defaultColWidth="10.85546875" defaultRowHeight="18.75" x14ac:dyDescent="0.3"/>
  <cols>
    <col min="1" max="1" width="4.28515625" style="52" customWidth="1"/>
    <col min="2" max="2" width="13" style="58" bestFit="1" customWidth="1"/>
    <col min="3" max="3" width="41.42578125" style="52" customWidth="1"/>
    <col min="4" max="4" width="41.7109375" style="52" customWidth="1"/>
    <col min="5" max="5" width="28.85546875" style="52" customWidth="1"/>
    <col min="6" max="6" width="29.7109375" style="52" customWidth="1"/>
    <col min="7" max="7" width="39.140625" style="52" customWidth="1"/>
    <col min="8" max="8" width="32" style="52" customWidth="1"/>
    <col min="9" max="9" width="32" style="52" hidden="1" customWidth="1"/>
    <col min="10" max="14" width="41.140625" style="52" customWidth="1"/>
    <col min="15" max="15" width="38.85546875" style="52" customWidth="1"/>
    <col min="16" max="16" width="33.140625" style="53" customWidth="1"/>
    <col min="17" max="18" width="36.42578125" style="52" customWidth="1"/>
    <col min="19" max="19" width="3.7109375" style="52" customWidth="1"/>
    <col min="20" max="16384" width="10.85546875" style="52"/>
  </cols>
  <sheetData>
    <row r="1" spans="1:21" ht="37.5" customHeight="1" x14ac:dyDescent="0.25">
      <c r="A1" s="130"/>
      <c r="B1" s="131"/>
      <c r="C1" s="90"/>
      <c r="D1" s="188" t="s">
        <v>201</v>
      </c>
      <c r="E1" s="189"/>
      <c r="F1" s="189"/>
      <c r="G1" s="189"/>
      <c r="H1" s="189"/>
      <c r="I1" s="189"/>
      <c r="J1" s="189"/>
      <c r="K1" s="189"/>
      <c r="L1" s="189"/>
      <c r="M1" s="189"/>
      <c r="N1" s="189"/>
      <c r="O1" s="190"/>
      <c r="P1" s="132" t="s">
        <v>202</v>
      </c>
      <c r="Q1" s="133"/>
      <c r="R1" s="134"/>
      <c r="S1" s="88"/>
      <c r="T1" s="88"/>
      <c r="U1" s="88"/>
    </row>
    <row r="2" spans="1:21" ht="37.5" customHeight="1" x14ac:dyDescent="0.25">
      <c r="A2" s="130"/>
      <c r="B2" s="131"/>
      <c r="C2" s="90"/>
      <c r="D2" s="188" t="s">
        <v>203</v>
      </c>
      <c r="E2" s="189"/>
      <c r="F2" s="189"/>
      <c r="G2" s="189"/>
      <c r="H2" s="189"/>
      <c r="I2" s="189"/>
      <c r="J2" s="189"/>
      <c r="K2" s="189"/>
      <c r="L2" s="189"/>
      <c r="M2" s="189"/>
      <c r="N2" s="189"/>
      <c r="O2" s="190"/>
      <c r="P2" s="132" t="s">
        <v>204</v>
      </c>
      <c r="Q2" s="133"/>
      <c r="R2" s="134"/>
      <c r="S2" s="88"/>
      <c r="T2" s="88"/>
      <c r="U2" s="88"/>
    </row>
    <row r="3" spans="1:21" ht="43.5" customHeight="1" x14ac:dyDescent="0.25">
      <c r="A3" s="130"/>
      <c r="B3" s="131"/>
      <c r="C3" s="90"/>
      <c r="D3" s="188" t="s">
        <v>205</v>
      </c>
      <c r="E3" s="189"/>
      <c r="F3" s="189"/>
      <c r="G3" s="189"/>
      <c r="H3" s="189"/>
      <c r="I3" s="189"/>
      <c r="J3" s="189"/>
      <c r="K3" s="189"/>
      <c r="L3" s="189"/>
      <c r="M3" s="189"/>
      <c r="N3" s="189"/>
      <c r="O3" s="190"/>
      <c r="P3" s="132" t="s">
        <v>206</v>
      </c>
      <c r="Q3" s="133"/>
      <c r="R3" s="134"/>
      <c r="S3" s="88"/>
      <c r="T3" s="88"/>
      <c r="U3" s="88"/>
    </row>
    <row r="4" spans="1:21" ht="33" customHeight="1" thickBot="1" x14ac:dyDescent="0.3">
      <c r="A4" s="130"/>
      <c r="B4" s="135"/>
      <c r="C4" s="136"/>
      <c r="D4" s="191" t="s">
        <v>207</v>
      </c>
      <c r="E4" s="192"/>
      <c r="F4" s="192"/>
      <c r="G4" s="192"/>
      <c r="H4" s="192"/>
      <c r="I4" s="192"/>
      <c r="J4" s="192"/>
      <c r="K4" s="192"/>
      <c r="L4" s="192"/>
      <c r="M4" s="192"/>
      <c r="N4" s="192"/>
      <c r="O4" s="193"/>
      <c r="P4" s="132" t="s">
        <v>208</v>
      </c>
      <c r="Q4" s="133"/>
      <c r="R4" s="134"/>
      <c r="S4" s="88"/>
      <c r="T4" s="88"/>
      <c r="U4" s="88"/>
    </row>
    <row r="5" spans="1:21" ht="58.5" customHeight="1" thickBot="1" x14ac:dyDescent="0.3">
      <c r="A5" s="88"/>
      <c r="B5" s="89"/>
      <c r="C5" s="90"/>
      <c r="D5" s="90"/>
      <c r="E5" s="90"/>
      <c r="F5" s="90"/>
      <c r="G5" s="90"/>
      <c r="H5" s="90"/>
      <c r="I5" s="90"/>
      <c r="J5" s="90"/>
      <c r="K5" s="90"/>
      <c r="L5" s="90"/>
      <c r="M5" s="90"/>
      <c r="N5" s="90"/>
      <c r="O5" s="90"/>
      <c r="P5" s="91"/>
      <c r="Q5" s="90"/>
      <c r="R5" s="90"/>
      <c r="S5" s="88"/>
      <c r="T5" s="88"/>
      <c r="U5" s="88"/>
    </row>
    <row r="6" spans="1:21" ht="64.5" customHeight="1" thickBot="1" x14ac:dyDescent="0.3">
      <c r="A6" s="88"/>
      <c r="B6" s="215" t="s">
        <v>80</v>
      </c>
      <c r="C6" s="216"/>
      <c r="D6" s="216"/>
      <c r="E6" s="216"/>
      <c r="F6" s="216"/>
      <c r="G6" s="216"/>
      <c r="H6" s="216"/>
      <c r="I6" s="216"/>
      <c r="J6" s="216"/>
      <c r="K6" s="216"/>
      <c r="L6" s="216"/>
      <c r="M6" s="216"/>
      <c r="N6" s="216"/>
      <c r="O6" s="216"/>
      <c r="P6" s="216"/>
      <c r="Q6" s="216"/>
      <c r="R6" s="217"/>
      <c r="S6" s="88"/>
      <c r="T6" s="88"/>
      <c r="U6" s="88"/>
    </row>
    <row r="7" spans="1:21" ht="35.25" customHeight="1" thickBot="1" x14ac:dyDescent="0.3">
      <c r="A7" s="88"/>
      <c r="B7" s="211" t="s">
        <v>81</v>
      </c>
      <c r="C7" s="196"/>
      <c r="D7" s="196"/>
      <c r="E7" s="196"/>
      <c r="F7" s="196"/>
      <c r="G7" s="196"/>
      <c r="H7" s="197"/>
      <c r="I7" s="127"/>
      <c r="J7" s="127"/>
      <c r="K7" s="196"/>
      <c r="L7" s="196"/>
      <c r="M7" s="196"/>
      <c r="N7" s="197"/>
      <c r="O7" s="211" t="s">
        <v>82</v>
      </c>
      <c r="P7" s="212"/>
      <c r="Q7" s="212"/>
      <c r="R7" s="213"/>
      <c r="S7" s="88"/>
      <c r="T7" s="88"/>
      <c r="U7" s="88"/>
    </row>
    <row r="8" spans="1:21" s="56" customFormat="1" ht="56.25" customHeight="1" thickBot="1" x14ac:dyDescent="0.5">
      <c r="A8" s="88"/>
      <c r="B8" s="218" t="s">
        <v>17</v>
      </c>
      <c r="C8" s="219" t="s">
        <v>83</v>
      </c>
      <c r="D8" s="198" t="s">
        <v>84</v>
      </c>
      <c r="E8" s="198" t="s">
        <v>85</v>
      </c>
      <c r="F8" s="198" t="s">
        <v>86</v>
      </c>
      <c r="G8" s="198" t="s">
        <v>60</v>
      </c>
      <c r="H8" s="224" t="s">
        <v>87</v>
      </c>
      <c r="I8" s="225"/>
      <c r="J8" s="221" t="s">
        <v>88</v>
      </c>
      <c r="K8" s="222"/>
      <c r="L8" s="222"/>
      <c r="M8" s="222"/>
      <c r="N8" s="223"/>
      <c r="O8" s="198" t="s">
        <v>89</v>
      </c>
      <c r="P8" s="214" t="s">
        <v>90</v>
      </c>
      <c r="Q8" s="198" t="s">
        <v>78</v>
      </c>
      <c r="R8" s="198"/>
      <c r="S8" s="88"/>
      <c r="T8" s="88"/>
      <c r="U8" s="88"/>
    </row>
    <row r="9" spans="1:21" s="57" customFormat="1" ht="129" customHeight="1" thickBot="1" x14ac:dyDescent="0.5">
      <c r="A9" s="88"/>
      <c r="B9" s="218"/>
      <c r="C9" s="220"/>
      <c r="D9" s="198"/>
      <c r="E9" s="198"/>
      <c r="F9" s="198"/>
      <c r="G9" s="198"/>
      <c r="H9" s="226"/>
      <c r="I9" s="227"/>
      <c r="J9" s="122" t="s">
        <v>91</v>
      </c>
      <c r="K9" s="122" t="s">
        <v>92</v>
      </c>
      <c r="L9" s="122" t="s">
        <v>93</v>
      </c>
      <c r="M9" s="122" t="s">
        <v>94</v>
      </c>
      <c r="N9" s="122" t="s">
        <v>95</v>
      </c>
      <c r="O9" s="198"/>
      <c r="P9" s="214"/>
      <c r="Q9" s="92" t="s">
        <v>96</v>
      </c>
      <c r="R9" s="92" t="s">
        <v>97</v>
      </c>
      <c r="S9" s="88"/>
      <c r="T9" s="88"/>
      <c r="U9" s="88"/>
    </row>
    <row r="10" spans="1:21" ht="46.5" customHeight="1" x14ac:dyDescent="0.25">
      <c r="A10" s="88"/>
      <c r="B10" s="242">
        <v>1</v>
      </c>
      <c r="C10" s="243" t="s">
        <v>198</v>
      </c>
      <c r="D10" s="238" t="s">
        <v>178</v>
      </c>
      <c r="E10" s="238" t="s">
        <v>179</v>
      </c>
      <c r="F10" s="228" t="s">
        <v>195</v>
      </c>
      <c r="G10" s="128" t="s">
        <v>180</v>
      </c>
      <c r="H10" s="260">
        <v>0.3</v>
      </c>
      <c r="I10" s="203"/>
      <c r="J10" s="261">
        <v>0.5</v>
      </c>
      <c r="K10" s="260">
        <v>0.45</v>
      </c>
      <c r="L10" s="199" t="s">
        <v>209</v>
      </c>
      <c r="M10" s="201">
        <v>0.5</v>
      </c>
      <c r="N10" s="203">
        <v>0.5</v>
      </c>
      <c r="O10" s="229">
        <f>IF(SUM(K10,N10)&gt;100%,"NO PERMITIDO",SUM(K10,N10))</f>
        <v>0.95</v>
      </c>
      <c r="P10" s="234">
        <f>H10*O10/100%</f>
        <v>0.28499999999999998</v>
      </c>
      <c r="Q10" s="264" t="s">
        <v>216</v>
      </c>
      <c r="R10" s="264" t="s">
        <v>213</v>
      </c>
      <c r="S10" s="88"/>
      <c r="T10" s="88"/>
      <c r="U10" s="88"/>
    </row>
    <row r="11" spans="1:21" ht="69" customHeight="1" x14ac:dyDescent="0.25">
      <c r="A11" s="88"/>
      <c r="B11" s="237"/>
      <c r="C11" s="241"/>
      <c r="D11" s="239"/>
      <c r="E11" s="239"/>
      <c r="F11" s="200"/>
      <c r="G11" s="129" t="s">
        <v>200</v>
      </c>
      <c r="H11" s="200"/>
      <c r="I11" s="204"/>
      <c r="J11" s="210"/>
      <c r="K11" s="200"/>
      <c r="L11" s="200"/>
      <c r="M11" s="202"/>
      <c r="N11" s="204"/>
      <c r="O11" s="230"/>
      <c r="P11" s="235"/>
      <c r="Q11" s="210"/>
      <c r="R11" s="210"/>
      <c r="S11" s="88"/>
      <c r="T11" s="88"/>
      <c r="U11" s="88"/>
    </row>
    <row r="12" spans="1:21" ht="46.5" customHeight="1" x14ac:dyDescent="0.25">
      <c r="A12" s="88"/>
      <c r="B12" s="237"/>
      <c r="C12" s="241"/>
      <c r="D12" s="239"/>
      <c r="E12" s="239"/>
      <c r="F12" s="200"/>
      <c r="G12" s="129" t="s">
        <v>181</v>
      </c>
      <c r="H12" s="200"/>
      <c r="I12" s="121"/>
      <c r="J12" s="210"/>
      <c r="K12" s="200"/>
      <c r="L12" s="200"/>
      <c r="M12" s="202"/>
      <c r="N12" s="204"/>
      <c r="O12" s="230"/>
      <c r="P12" s="235"/>
      <c r="Q12" s="210"/>
      <c r="R12" s="210"/>
      <c r="S12" s="88"/>
      <c r="T12" s="88"/>
      <c r="U12" s="88"/>
    </row>
    <row r="13" spans="1:21" ht="105" customHeight="1" thickBot="1" x14ac:dyDescent="0.3">
      <c r="A13" s="88"/>
      <c r="B13" s="237"/>
      <c r="C13" s="241"/>
      <c r="D13" s="239"/>
      <c r="E13" s="239"/>
      <c r="F13" s="200"/>
      <c r="G13" s="129" t="s">
        <v>199</v>
      </c>
      <c r="H13" s="200"/>
      <c r="I13" s="121"/>
      <c r="J13" s="210"/>
      <c r="K13" s="200"/>
      <c r="L13" s="200"/>
      <c r="M13" s="202"/>
      <c r="N13" s="204"/>
      <c r="O13" s="230"/>
      <c r="P13" s="235"/>
      <c r="Q13" s="210"/>
      <c r="R13" s="210"/>
      <c r="S13" s="88"/>
      <c r="T13" s="88"/>
      <c r="U13" s="88"/>
    </row>
    <row r="14" spans="1:21" ht="52.5" customHeight="1" x14ac:dyDescent="0.25">
      <c r="A14" s="88"/>
      <c r="B14" s="236">
        <v>2</v>
      </c>
      <c r="C14" s="238" t="s">
        <v>198</v>
      </c>
      <c r="D14" s="240" t="s">
        <v>177</v>
      </c>
      <c r="E14" s="240" t="s">
        <v>182</v>
      </c>
      <c r="F14" s="228" t="s">
        <v>195</v>
      </c>
      <c r="G14" s="128" t="s">
        <v>183</v>
      </c>
      <c r="H14" s="205">
        <v>0.5</v>
      </c>
      <c r="I14" s="121"/>
      <c r="J14" s="209">
        <v>0.5</v>
      </c>
      <c r="K14" s="205">
        <v>0.4</v>
      </c>
      <c r="L14" s="207" t="s">
        <v>210</v>
      </c>
      <c r="M14" s="205">
        <v>0.5</v>
      </c>
      <c r="N14" s="204">
        <v>0.15</v>
      </c>
      <c r="O14" s="262">
        <f t="shared" ref="O14" si="0">IF(SUM(K14,N14)&gt;100%,"NO PERMITIDO",SUM(K14,N14))</f>
        <v>0.55000000000000004</v>
      </c>
      <c r="P14" s="263">
        <f t="shared" ref="P14" si="1">H14*O14/100%</f>
        <v>0.27500000000000002</v>
      </c>
      <c r="Q14" s="210" t="s">
        <v>217</v>
      </c>
      <c r="R14" s="210" t="s">
        <v>212</v>
      </c>
      <c r="S14" s="88"/>
      <c r="T14" s="88"/>
      <c r="U14" s="88"/>
    </row>
    <row r="15" spans="1:21" ht="111" customHeight="1" x14ac:dyDescent="0.25">
      <c r="A15" s="88"/>
      <c r="B15" s="237"/>
      <c r="C15" s="239"/>
      <c r="D15" s="241"/>
      <c r="E15" s="241"/>
      <c r="F15" s="200"/>
      <c r="G15" s="129" t="s">
        <v>188</v>
      </c>
      <c r="H15" s="206"/>
      <c r="I15" s="121"/>
      <c r="J15" s="210"/>
      <c r="K15" s="206"/>
      <c r="L15" s="208"/>
      <c r="M15" s="206"/>
      <c r="N15" s="204"/>
      <c r="O15" s="262"/>
      <c r="P15" s="263"/>
      <c r="Q15" s="210"/>
      <c r="R15" s="210"/>
      <c r="S15" s="88"/>
      <c r="T15" s="88"/>
      <c r="U15" s="88"/>
    </row>
    <row r="16" spans="1:21" ht="45.75" customHeight="1" thickBot="1" x14ac:dyDescent="0.3">
      <c r="A16" s="88"/>
      <c r="B16" s="237"/>
      <c r="C16" s="239"/>
      <c r="D16" s="241"/>
      <c r="E16" s="241"/>
      <c r="F16" s="200"/>
      <c r="G16" s="129" t="s">
        <v>181</v>
      </c>
      <c r="H16" s="206"/>
      <c r="I16" s="126"/>
      <c r="J16" s="210"/>
      <c r="K16" s="206"/>
      <c r="L16" s="208"/>
      <c r="M16" s="206"/>
      <c r="N16" s="204"/>
      <c r="O16" s="262"/>
      <c r="P16" s="263"/>
      <c r="Q16" s="210"/>
      <c r="R16" s="210"/>
      <c r="S16" s="88"/>
      <c r="T16" s="88"/>
      <c r="U16" s="88"/>
    </row>
    <row r="17" spans="1:21" ht="74.25" customHeight="1" x14ac:dyDescent="0.25">
      <c r="A17" s="88"/>
      <c r="B17" s="236">
        <v>3</v>
      </c>
      <c r="C17" s="240" t="s">
        <v>198</v>
      </c>
      <c r="D17" s="240" t="s">
        <v>184</v>
      </c>
      <c r="E17" s="240" t="s">
        <v>185</v>
      </c>
      <c r="F17" s="228" t="s">
        <v>195</v>
      </c>
      <c r="G17" s="128" t="s">
        <v>186</v>
      </c>
      <c r="H17" s="205">
        <v>0.3</v>
      </c>
      <c r="I17" s="121"/>
      <c r="J17" s="209">
        <v>0.5</v>
      </c>
      <c r="K17" s="205">
        <v>0.5</v>
      </c>
      <c r="L17" s="207" t="s">
        <v>211</v>
      </c>
      <c r="M17" s="205">
        <v>0.5</v>
      </c>
      <c r="N17" s="204">
        <v>0.15</v>
      </c>
      <c r="O17" s="262">
        <f t="shared" ref="O17" si="2">IF(SUM(K17,N17)&gt;100%,"NO PERMITIDO",SUM(K17,N17))</f>
        <v>0.65</v>
      </c>
      <c r="P17" s="263">
        <f t="shared" ref="P17" si="3">H17*O17/100%</f>
        <v>0.19500000000000001</v>
      </c>
      <c r="Q17" s="210" t="s">
        <v>218</v>
      </c>
      <c r="R17" s="210" t="s">
        <v>214</v>
      </c>
      <c r="S17" s="88"/>
      <c r="T17" s="88"/>
      <c r="U17" s="88"/>
    </row>
    <row r="18" spans="1:21" ht="65.25" customHeight="1" x14ac:dyDescent="0.25">
      <c r="A18" s="88"/>
      <c r="B18" s="237"/>
      <c r="C18" s="241"/>
      <c r="D18" s="241"/>
      <c r="E18" s="241"/>
      <c r="F18" s="200"/>
      <c r="G18" s="129" t="s">
        <v>187</v>
      </c>
      <c r="H18" s="206"/>
      <c r="I18" s="121"/>
      <c r="J18" s="210"/>
      <c r="K18" s="206"/>
      <c r="L18" s="208"/>
      <c r="M18" s="206"/>
      <c r="N18" s="204"/>
      <c r="O18" s="262"/>
      <c r="P18" s="263"/>
      <c r="Q18" s="210"/>
      <c r="R18" s="210"/>
      <c r="S18" s="88"/>
      <c r="T18" s="88"/>
      <c r="U18" s="88"/>
    </row>
    <row r="19" spans="1:21" ht="54.75" customHeight="1" thickBot="1" x14ac:dyDescent="0.3">
      <c r="A19" s="88"/>
      <c r="B19" s="237"/>
      <c r="C19" s="241"/>
      <c r="D19" s="241"/>
      <c r="E19" s="241"/>
      <c r="F19" s="200"/>
      <c r="G19" s="129" t="s">
        <v>181</v>
      </c>
      <c r="H19" s="206"/>
      <c r="I19" s="121"/>
      <c r="J19" s="210"/>
      <c r="K19" s="206"/>
      <c r="L19" s="208"/>
      <c r="M19" s="206"/>
      <c r="N19" s="204"/>
      <c r="O19" s="262"/>
      <c r="P19" s="263"/>
      <c r="Q19" s="210"/>
      <c r="R19" s="210"/>
      <c r="S19" s="88"/>
      <c r="T19" s="88"/>
      <c r="U19" s="88"/>
    </row>
    <row r="20" spans="1:21" ht="74.25" customHeight="1" x14ac:dyDescent="0.25">
      <c r="A20" s="88"/>
      <c r="B20" s="236">
        <v>4</v>
      </c>
      <c r="C20" s="240" t="s">
        <v>197</v>
      </c>
      <c r="D20" s="240" t="s">
        <v>190</v>
      </c>
      <c r="E20" s="240" t="s">
        <v>189</v>
      </c>
      <c r="F20" s="228" t="s">
        <v>195</v>
      </c>
      <c r="G20" s="128" t="s">
        <v>191</v>
      </c>
      <c r="H20" s="205">
        <v>0.1</v>
      </c>
      <c r="I20" s="121"/>
      <c r="J20" s="209">
        <v>0.5</v>
      </c>
      <c r="K20" s="205">
        <v>0.5</v>
      </c>
      <c r="L20" s="207" t="s">
        <v>215</v>
      </c>
      <c r="M20" s="205">
        <v>0.5</v>
      </c>
      <c r="N20" s="204">
        <v>0.05</v>
      </c>
      <c r="O20" s="262">
        <f t="shared" ref="O20" si="4">IF(SUM(K20,N20)&gt;100%,"NO PERMITIDO",SUM(K20,N20))</f>
        <v>0.55000000000000004</v>
      </c>
      <c r="P20" s="263">
        <f t="shared" ref="P20" si="5">H20*O20/100%</f>
        <v>5.5000000000000007E-2</v>
      </c>
      <c r="Q20" s="210" t="s">
        <v>220</v>
      </c>
      <c r="R20" s="210" t="s">
        <v>219</v>
      </c>
      <c r="S20" s="88"/>
      <c r="T20" s="88"/>
      <c r="U20" s="88"/>
    </row>
    <row r="21" spans="1:21" ht="63.75" customHeight="1" x14ac:dyDescent="0.25">
      <c r="A21" s="88"/>
      <c r="B21" s="237"/>
      <c r="C21" s="241"/>
      <c r="D21" s="241"/>
      <c r="E21" s="241"/>
      <c r="F21" s="200"/>
      <c r="G21" s="129" t="s">
        <v>192</v>
      </c>
      <c r="H21" s="206"/>
      <c r="I21" s="121"/>
      <c r="J21" s="210"/>
      <c r="K21" s="206"/>
      <c r="L21" s="208"/>
      <c r="M21" s="206"/>
      <c r="N21" s="204"/>
      <c r="O21" s="262"/>
      <c r="P21" s="263"/>
      <c r="Q21" s="210"/>
      <c r="R21" s="210"/>
      <c r="S21" s="88"/>
      <c r="T21" s="88"/>
      <c r="U21" s="88"/>
    </row>
    <row r="22" spans="1:21" ht="50.25" customHeight="1" x14ac:dyDescent="0.25">
      <c r="A22" s="88"/>
      <c r="B22" s="237"/>
      <c r="C22" s="241"/>
      <c r="D22" s="241"/>
      <c r="E22" s="241"/>
      <c r="F22" s="200"/>
      <c r="G22" s="129" t="s">
        <v>193</v>
      </c>
      <c r="H22" s="206"/>
      <c r="I22" s="121"/>
      <c r="J22" s="210"/>
      <c r="K22" s="206"/>
      <c r="L22" s="208"/>
      <c r="M22" s="206"/>
      <c r="N22" s="204"/>
      <c r="O22" s="262"/>
      <c r="P22" s="263"/>
      <c r="Q22" s="210"/>
      <c r="R22" s="210"/>
      <c r="S22" s="88"/>
      <c r="T22" s="88"/>
      <c r="U22" s="88"/>
    </row>
    <row r="23" spans="1:21" ht="67.5" customHeight="1" thickBot="1" x14ac:dyDescent="0.3">
      <c r="A23" s="88"/>
      <c r="B23" s="237"/>
      <c r="C23" s="241"/>
      <c r="D23" s="241"/>
      <c r="E23" s="241"/>
      <c r="F23" s="200"/>
      <c r="G23" s="129" t="s">
        <v>194</v>
      </c>
      <c r="H23" s="206"/>
      <c r="I23" s="126"/>
      <c r="J23" s="210"/>
      <c r="K23" s="206"/>
      <c r="L23" s="208"/>
      <c r="M23" s="206"/>
      <c r="N23" s="204"/>
      <c r="O23" s="262"/>
      <c r="P23" s="263"/>
      <c r="Q23" s="210"/>
      <c r="R23" s="210"/>
      <c r="S23" s="88"/>
      <c r="T23" s="88"/>
      <c r="U23" s="88"/>
    </row>
    <row r="24" spans="1:21" ht="27" customHeight="1" thickBot="1" x14ac:dyDescent="0.35">
      <c r="A24" s="88"/>
      <c r="B24" s="124" t="s">
        <v>48</v>
      </c>
      <c r="C24" s="68"/>
      <c r="D24" s="68"/>
      <c r="E24" s="69"/>
      <c r="F24" s="69"/>
      <c r="G24" s="69"/>
      <c r="H24" s="125" t="str">
        <f>IF(SUM(H10:H23)&gt;100%,"supera el 100%",SUM(H10:H23))</f>
        <v>supera el 100%</v>
      </c>
      <c r="I24" s="70"/>
      <c r="J24" s="70"/>
      <c r="K24" s="70"/>
      <c r="L24" s="71"/>
      <c r="M24" s="71"/>
      <c r="N24" s="70"/>
      <c r="O24" s="71"/>
      <c r="P24" s="72">
        <f>SUM(P10:P23)</f>
        <v>0.81000000000000016</v>
      </c>
      <c r="Q24" s="62"/>
      <c r="R24" s="77"/>
      <c r="S24" s="88"/>
      <c r="T24" s="88"/>
      <c r="U24" s="88"/>
    </row>
    <row r="25" spans="1:21" ht="91.5" customHeight="1" x14ac:dyDescent="0.25">
      <c r="A25" s="88"/>
      <c r="B25" s="231" t="s">
        <v>196</v>
      </c>
      <c r="C25" s="232"/>
      <c r="D25" s="232"/>
      <c r="E25" s="232"/>
      <c r="F25" s="232"/>
      <c r="G25" s="232"/>
      <c r="H25" s="232"/>
      <c r="I25" s="232"/>
      <c r="J25" s="232"/>
      <c r="K25" s="232"/>
      <c r="L25" s="232"/>
      <c r="M25" s="232"/>
      <c r="N25" s="232"/>
      <c r="O25" s="233"/>
      <c r="P25" s="67">
        <v>0</v>
      </c>
      <c r="Q25" s="194"/>
      <c r="R25" s="195"/>
      <c r="S25" s="88"/>
      <c r="T25" s="88"/>
      <c r="U25" s="88"/>
    </row>
    <row r="26" spans="1:21" ht="27" customHeight="1" x14ac:dyDescent="0.25">
      <c r="A26" s="88"/>
      <c r="B26" s="73"/>
      <c r="C26" s="65"/>
      <c r="D26" s="65"/>
      <c r="E26" s="65"/>
      <c r="F26" s="65"/>
      <c r="G26" s="65"/>
      <c r="H26" s="65"/>
      <c r="I26" s="65"/>
      <c r="J26" s="65"/>
      <c r="K26" s="65"/>
      <c r="L26" s="65"/>
      <c r="M26" s="64"/>
      <c r="N26" s="64"/>
      <c r="O26" s="64"/>
      <c r="P26" s="66">
        <f>SUM(P24:P25)</f>
        <v>0.81000000000000016</v>
      </c>
      <c r="Q26" s="194"/>
      <c r="R26" s="195"/>
      <c r="S26" s="88"/>
      <c r="T26" s="88"/>
      <c r="U26" s="88"/>
    </row>
    <row r="27" spans="1:21" ht="27" customHeight="1" x14ac:dyDescent="0.25">
      <c r="A27" s="88"/>
      <c r="B27" s="74"/>
      <c r="C27" s="63"/>
      <c r="D27" s="63"/>
      <c r="E27" s="63"/>
      <c r="F27" s="64"/>
      <c r="G27" s="64"/>
      <c r="H27" s="64"/>
      <c r="I27" s="64"/>
      <c r="J27" s="64"/>
      <c r="K27" s="64"/>
      <c r="L27" s="64"/>
      <c r="M27" s="64"/>
      <c r="N27" s="64"/>
      <c r="O27" s="64"/>
      <c r="P27" s="64"/>
      <c r="Q27" s="194"/>
      <c r="R27" s="195"/>
      <c r="S27" s="88"/>
      <c r="T27" s="88"/>
      <c r="U27" s="88"/>
    </row>
    <row r="28" spans="1:21" ht="29.25" customHeight="1" thickBot="1" x14ac:dyDescent="0.3">
      <c r="A28" s="88"/>
      <c r="B28" s="93"/>
      <c r="C28" s="94"/>
      <c r="D28" s="75"/>
      <c r="E28" s="75"/>
      <c r="F28" s="94"/>
      <c r="G28" s="94"/>
      <c r="H28" s="75"/>
      <c r="I28" s="75"/>
      <c r="J28" s="75"/>
      <c r="K28" s="75"/>
      <c r="L28" s="75"/>
      <c r="M28" s="75"/>
      <c r="N28" s="75"/>
      <c r="O28" s="75"/>
      <c r="P28" s="95"/>
      <c r="Q28" s="75"/>
      <c r="R28" s="96"/>
      <c r="S28" s="88"/>
      <c r="T28" s="88"/>
      <c r="U28" s="88"/>
    </row>
    <row r="29" spans="1:21" ht="48.75" customHeight="1" x14ac:dyDescent="0.35">
      <c r="A29" s="88"/>
      <c r="B29" s="93"/>
      <c r="C29" s="110" t="s">
        <v>98</v>
      </c>
      <c r="D29" s="250">
        <v>44420</v>
      </c>
      <c r="E29" s="251"/>
      <c r="F29" s="75"/>
      <c r="G29" s="257"/>
      <c r="H29" s="258"/>
      <c r="I29" s="258"/>
      <c r="J29" s="259"/>
      <c r="K29" s="97"/>
      <c r="L29" s="244"/>
      <c r="M29" s="245"/>
      <c r="N29" s="245"/>
      <c r="O29" s="246"/>
      <c r="P29" s="98"/>
      <c r="Q29" s="99"/>
      <c r="R29" s="100"/>
      <c r="S29" s="88"/>
      <c r="T29" s="88"/>
      <c r="U29" s="88"/>
    </row>
    <row r="30" spans="1:21" ht="48" customHeight="1" thickBot="1" x14ac:dyDescent="0.4">
      <c r="A30" s="88"/>
      <c r="B30" s="93"/>
      <c r="C30" s="110" t="s">
        <v>99</v>
      </c>
      <c r="D30" s="252">
        <v>44561</v>
      </c>
      <c r="E30" s="253"/>
      <c r="F30" s="75"/>
      <c r="G30" s="254" t="s">
        <v>176</v>
      </c>
      <c r="H30" s="255"/>
      <c r="I30" s="255"/>
      <c r="J30" s="256"/>
      <c r="K30" s="97"/>
      <c r="L30" s="247" t="s">
        <v>100</v>
      </c>
      <c r="M30" s="248"/>
      <c r="N30" s="248"/>
      <c r="O30" s="249"/>
      <c r="P30" s="101"/>
      <c r="Q30" s="102"/>
      <c r="R30" s="103"/>
      <c r="S30" s="88"/>
      <c r="T30" s="88"/>
      <c r="U30" s="88"/>
    </row>
    <row r="31" spans="1:21" ht="27" thickBot="1" x14ac:dyDescent="0.3">
      <c r="A31" s="88"/>
      <c r="B31" s="104"/>
      <c r="C31" s="105"/>
      <c r="D31" s="76"/>
      <c r="E31" s="76"/>
      <c r="F31" s="76"/>
      <c r="G31" s="76"/>
      <c r="H31" s="76"/>
      <c r="I31" s="76"/>
      <c r="J31" s="76"/>
      <c r="K31" s="76"/>
      <c r="L31" s="76"/>
      <c r="M31" s="76"/>
      <c r="N31" s="76"/>
      <c r="O31" s="76"/>
      <c r="P31" s="106"/>
      <c r="Q31" s="76"/>
      <c r="R31" s="107"/>
      <c r="S31" s="88"/>
      <c r="T31" s="88"/>
      <c r="U31" s="88"/>
    </row>
    <row r="32" spans="1:21" ht="26.25" x14ac:dyDescent="0.25">
      <c r="A32" s="88"/>
      <c r="B32" s="88"/>
      <c r="C32" s="88"/>
      <c r="D32" s="88"/>
      <c r="E32" s="88"/>
      <c r="F32" s="88"/>
      <c r="G32" s="88"/>
      <c r="H32" s="88"/>
      <c r="I32" s="88"/>
      <c r="J32" s="88"/>
      <c r="K32" s="88"/>
      <c r="L32" s="88"/>
      <c r="M32" s="88"/>
      <c r="N32" s="88"/>
      <c r="O32" s="88"/>
      <c r="P32" s="88"/>
      <c r="Q32" s="88"/>
      <c r="R32" s="88"/>
      <c r="S32" s="88"/>
      <c r="T32" s="88"/>
      <c r="U32" s="88"/>
    </row>
    <row r="33" spans="1:21" ht="26.25" x14ac:dyDescent="0.25">
      <c r="A33" s="88"/>
      <c r="B33" s="88"/>
      <c r="C33" s="88"/>
      <c r="D33" s="88"/>
      <c r="E33" s="88"/>
      <c r="F33" s="88"/>
      <c r="G33" s="88"/>
      <c r="H33" s="88"/>
      <c r="I33" s="88"/>
      <c r="J33" s="88"/>
      <c r="K33" s="88"/>
      <c r="L33" s="88"/>
      <c r="M33" s="88"/>
      <c r="N33" s="88"/>
      <c r="O33" s="88"/>
      <c r="P33" s="88"/>
      <c r="Q33" s="88"/>
      <c r="R33" s="88"/>
      <c r="S33" s="88"/>
      <c r="T33" s="88"/>
      <c r="U33" s="88"/>
    </row>
  </sheetData>
  <mergeCells count="88">
    <mergeCell ref="N17:N19"/>
    <mergeCell ref="Q10:Q13"/>
    <mergeCell ref="R10:R13"/>
    <mergeCell ref="Q14:Q16"/>
    <mergeCell ref="R14:R16"/>
    <mergeCell ref="Q17:Q19"/>
    <mergeCell ref="R17:R19"/>
    <mergeCell ref="B17:B19"/>
    <mergeCell ref="C17:C19"/>
    <mergeCell ref="D17:D19"/>
    <mergeCell ref="E17:E19"/>
    <mergeCell ref="B20:B23"/>
    <mergeCell ref="C20:C23"/>
    <mergeCell ref="D20:D23"/>
    <mergeCell ref="E20:E23"/>
    <mergeCell ref="C10:C13"/>
    <mergeCell ref="L29:O29"/>
    <mergeCell ref="L30:O30"/>
    <mergeCell ref="D29:E29"/>
    <mergeCell ref="D30:E30"/>
    <mergeCell ref="G30:J30"/>
    <mergeCell ref="G29:J29"/>
    <mergeCell ref="D10:D13"/>
    <mergeCell ref="E10:E13"/>
    <mergeCell ref="F10:F13"/>
    <mergeCell ref="H10:H13"/>
    <mergeCell ref="K10:K13"/>
    <mergeCell ref="I10:I11"/>
    <mergeCell ref="J10:J13"/>
    <mergeCell ref="F20:F23"/>
    <mergeCell ref="H20:H23"/>
    <mergeCell ref="D1:O1"/>
    <mergeCell ref="F17:F19"/>
    <mergeCell ref="O10:O13"/>
    <mergeCell ref="B25:O25"/>
    <mergeCell ref="P10:P13"/>
    <mergeCell ref="B14:B16"/>
    <mergeCell ref="C14:C16"/>
    <mergeCell ref="D14:D16"/>
    <mergeCell ref="E14:E16"/>
    <mergeCell ref="F14:F16"/>
    <mergeCell ref="H14:H16"/>
    <mergeCell ref="K14:K16"/>
    <mergeCell ref="L14:L16"/>
    <mergeCell ref="M14:M16"/>
    <mergeCell ref="N14:N16"/>
    <mergeCell ref="B10:B13"/>
    <mergeCell ref="B6:R6"/>
    <mergeCell ref="B7:H7"/>
    <mergeCell ref="B8:B9"/>
    <mergeCell ref="E8:E9"/>
    <mergeCell ref="C8:C9"/>
    <mergeCell ref="D8:D9"/>
    <mergeCell ref="O8:O9"/>
    <mergeCell ref="J8:N8"/>
    <mergeCell ref="H8:I9"/>
    <mergeCell ref="Q20:Q23"/>
    <mergeCell ref="O7:R7"/>
    <mergeCell ref="F8:F9"/>
    <mergeCell ref="P8:P9"/>
    <mergeCell ref="Q8:R8"/>
    <mergeCell ref="K20:K23"/>
    <mergeCell ref="L20:L23"/>
    <mergeCell ref="M20:M23"/>
    <mergeCell ref="J20:J23"/>
    <mergeCell ref="R20:R23"/>
    <mergeCell ref="O14:O16"/>
    <mergeCell ref="P14:P16"/>
    <mergeCell ref="O17:O19"/>
    <mergeCell ref="O20:O23"/>
    <mergeCell ref="P17:P19"/>
    <mergeCell ref="P20:P23"/>
    <mergeCell ref="D2:O2"/>
    <mergeCell ref="D3:O3"/>
    <mergeCell ref="D4:O4"/>
    <mergeCell ref="Q25:R27"/>
    <mergeCell ref="K7:N7"/>
    <mergeCell ref="G8:G9"/>
    <mergeCell ref="L10:L13"/>
    <mergeCell ref="M10:M13"/>
    <mergeCell ref="N10:N13"/>
    <mergeCell ref="N20:N23"/>
    <mergeCell ref="H17:H19"/>
    <mergeCell ref="K17:K19"/>
    <mergeCell ref="L17:L19"/>
    <mergeCell ref="M17:M19"/>
    <mergeCell ref="J14:J16"/>
    <mergeCell ref="J17:J19"/>
  </mergeCells>
  <conditionalFormatting sqref="O10 O14 O17 O20">
    <cfRule type="cellIs" dxfId="4" priority="2" operator="greaterThan">
      <formula>100</formula>
    </cfRule>
  </conditionalFormatting>
  <dataValidations count="1">
    <dataValidation allowBlank="1" showInputMessage="1" showErrorMessage="1" errorTitle="error" error="solo datos númericos" sqref="H10:H23"/>
  </dataValidations>
  <printOptions horizontalCentered="1" verticalCentered="1"/>
  <pageMargins left="0.35433070866141736" right="0.31496062992125984" top="0.35433070866141736" bottom="0.39370078740157483" header="0.31496062992125984" footer="0.31496062992125984"/>
  <pageSetup paperSize="175" scale="12" orientation="landscape" r:id="rId1"/>
  <rowBreaks count="1" manualBreakCount="1">
    <brk id="31" max="17" man="1"/>
  </rowBreaks>
  <colBreaks count="1" manualBreakCount="1">
    <brk id="18" max="40" man="1"/>
  </colBreak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S39"/>
  <sheetViews>
    <sheetView zoomScale="80" zoomScaleNormal="80" zoomScalePageLayoutView="80" workbookViewId="0">
      <selection activeCell="D11" sqref="D11"/>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2.7109375" style="1" customWidth="1"/>
    <col min="10" max="10" width="13" style="1" customWidth="1"/>
    <col min="11" max="11" width="11.28515625" style="1" customWidth="1"/>
    <col min="12" max="13" width="15.42578125" style="1" customWidth="1"/>
    <col min="14" max="14" width="45.7109375" style="1" customWidth="1"/>
    <col min="15" max="18" width="35.7109375" style="1" customWidth="1"/>
    <col min="19" max="16384" width="10.85546875" style="1"/>
  </cols>
  <sheetData>
    <row r="2" spans="1:19" x14ac:dyDescent="0.25">
      <c r="B2" s="157" t="s">
        <v>101</v>
      </c>
      <c r="C2" s="157"/>
      <c r="D2" s="157"/>
      <c r="E2" s="157"/>
      <c r="F2" s="286"/>
      <c r="G2" s="286"/>
      <c r="H2" s="286"/>
      <c r="I2" s="286"/>
      <c r="J2" s="286"/>
      <c r="K2" s="286"/>
      <c r="L2" s="286"/>
      <c r="M2" s="286"/>
      <c r="N2" s="286"/>
      <c r="O2" s="286"/>
      <c r="P2" s="286"/>
      <c r="Q2" s="286"/>
      <c r="R2" s="286"/>
    </row>
    <row r="3" spans="1:19" x14ac:dyDescent="0.25">
      <c r="B3" s="167" t="s">
        <v>1</v>
      </c>
      <c r="C3" s="167"/>
      <c r="D3" s="167"/>
      <c r="E3" s="167"/>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102</v>
      </c>
      <c r="D8" s="6">
        <v>41715</v>
      </c>
      <c r="F8" s="21"/>
    </row>
    <row r="9" spans="1:19" x14ac:dyDescent="0.25">
      <c r="C9" s="161" t="s">
        <v>103</v>
      </c>
      <c r="D9" s="5" t="s">
        <v>104</v>
      </c>
      <c r="F9" s="20"/>
      <c r="G9" s="7"/>
    </row>
    <row r="10" spans="1:19" x14ac:dyDescent="0.25">
      <c r="C10" s="161"/>
      <c r="D10" s="5" t="s">
        <v>13</v>
      </c>
      <c r="F10" s="20"/>
    </row>
    <row r="11" spans="1:19" x14ac:dyDescent="0.25">
      <c r="C11" s="2" t="s">
        <v>105</v>
      </c>
      <c r="D11" s="5" t="s">
        <v>104</v>
      </c>
      <c r="F11" s="20"/>
    </row>
    <row r="12" spans="1:19" x14ac:dyDescent="0.25">
      <c r="C12" s="2"/>
      <c r="D12" s="5" t="s">
        <v>106</v>
      </c>
      <c r="F12" s="20"/>
    </row>
    <row r="13" spans="1:19" x14ac:dyDescent="0.25">
      <c r="D13" s="29"/>
      <c r="E13" s="20"/>
      <c r="F13" s="20"/>
    </row>
    <row r="14" spans="1:19" ht="15.75" thickBot="1" x14ac:dyDescent="0.3"/>
    <row r="15" spans="1:19" ht="15.75" thickBot="1" x14ac:dyDescent="0.3">
      <c r="A15" s="287" t="s">
        <v>14</v>
      </c>
      <c r="B15" s="288"/>
      <c r="C15" s="288"/>
      <c r="D15" s="288"/>
      <c r="E15" s="288"/>
      <c r="F15" s="288"/>
      <c r="G15" s="288"/>
      <c r="H15" s="289" t="s">
        <v>107</v>
      </c>
      <c r="I15" s="272"/>
      <c r="J15" s="272"/>
      <c r="K15" s="272"/>
      <c r="L15" s="272"/>
      <c r="M15" s="272"/>
      <c r="N15" s="272"/>
      <c r="O15" s="272"/>
      <c r="P15" s="272"/>
      <c r="Q15" s="272"/>
      <c r="R15" s="273"/>
    </row>
    <row r="16" spans="1:19" ht="28.5" customHeight="1" x14ac:dyDescent="0.25">
      <c r="A16" s="114" t="s">
        <v>17</v>
      </c>
      <c r="B16" s="114" t="s">
        <v>18</v>
      </c>
      <c r="C16" s="123" t="s">
        <v>19</v>
      </c>
      <c r="D16" s="114" t="s">
        <v>20</v>
      </c>
      <c r="E16" s="114" t="s">
        <v>108</v>
      </c>
      <c r="F16" s="114" t="s">
        <v>22</v>
      </c>
      <c r="G16" s="36" t="s">
        <v>23</v>
      </c>
      <c r="H16" s="290" t="s">
        <v>109</v>
      </c>
      <c r="I16" s="291"/>
      <c r="J16" s="291"/>
      <c r="K16" s="292"/>
      <c r="L16" s="114" t="s">
        <v>110</v>
      </c>
      <c r="M16" s="293" t="s">
        <v>111</v>
      </c>
      <c r="N16" s="295" t="s">
        <v>112</v>
      </c>
      <c r="O16" s="297" t="s">
        <v>113</v>
      </c>
      <c r="P16" s="298"/>
      <c r="Q16" s="290" t="s">
        <v>16</v>
      </c>
      <c r="R16" s="292"/>
    </row>
    <row r="17" spans="1:18" ht="30" customHeight="1" x14ac:dyDescent="0.25">
      <c r="A17" s="165" t="s">
        <v>26</v>
      </c>
      <c r="B17" s="166">
        <v>0.3</v>
      </c>
      <c r="C17" s="144" t="s">
        <v>27</v>
      </c>
      <c r="D17" s="10" t="s">
        <v>28</v>
      </c>
      <c r="E17" s="144">
        <v>4</v>
      </c>
      <c r="F17" s="144" t="s">
        <v>29</v>
      </c>
      <c r="G17" s="158" t="s">
        <v>30</v>
      </c>
      <c r="H17" s="111" t="s">
        <v>114</v>
      </c>
      <c r="I17" s="111" t="s">
        <v>115</v>
      </c>
      <c r="J17" s="111" t="s">
        <v>116</v>
      </c>
      <c r="K17" s="111" t="s">
        <v>117</v>
      </c>
      <c r="L17" s="9" t="s">
        <v>118</v>
      </c>
      <c r="M17" s="294"/>
      <c r="N17" s="296"/>
      <c r="O17" s="22" t="s">
        <v>119</v>
      </c>
      <c r="P17" s="22" t="s">
        <v>97</v>
      </c>
      <c r="Q17" s="22" t="s">
        <v>24</v>
      </c>
      <c r="R17" s="112" t="s">
        <v>25</v>
      </c>
    </row>
    <row r="18" spans="1:18" ht="45" customHeight="1" x14ac:dyDescent="0.25">
      <c r="A18" s="165"/>
      <c r="B18" s="165"/>
      <c r="C18" s="145"/>
      <c r="D18" s="11" t="s">
        <v>31</v>
      </c>
      <c r="E18" s="145"/>
      <c r="F18" s="145"/>
      <c r="G18" s="158"/>
      <c r="H18" s="283">
        <v>0.25</v>
      </c>
      <c r="I18" s="274">
        <f>1/E17</f>
        <v>0.25</v>
      </c>
      <c r="J18" s="274"/>
      <c r="K18" s="274"/>
      <c r="L18" s="280">
        <f>SUM(H18:K18)</f>
        <v>0.5</v>
      </c>
      <c r="M18" s="280">
        <f>2*B17/E17</f>
        <v>0.15</v>
      </c>
      <c r="N18" s="277" t="s">
        <v>120</v>
      </c>
      <c r="O18" s="277" t="s">
        <v>121</v>
      </c>
      <c r="P18" s="144" t="s">
        <v>122</v>
      </c>
      <c r="Q18" s="277" t="s">
        <v>123</v>
      </c>
      <c r="R18" s="144"/>
    </row>
    <row r="19" spans="1:18" ht="35.25" customHeight="1" x14ac:dyDescent="0.25">
      <c r="A19" s="165"/>
      <c r="B19" s="165"/>
      <c r="C19" s="145"/>
      <c r="D19" s="11" t="s">
        <v>32</v>
      </c>
      <c r="E19" s="145"/>
      <c r="F19" s="145"/>
      <c r="G19" s="158"/>
      <c r="H19" s="284"/>
      <c r="I19" s="275"/>
      <c r="J19" s="275"/>
      <c r="K19" s="275"/>
      <c r="L19" s="281"/>
      <c r="M19" s="281"/>
      <c r="N19" s="278"/>
      <c r="O19" s="278"/>
      <c r="P19" s="145"/>
      <c r="Q19" s="278"/>
      <c r="R19" s="145"/>
    </row>
    <row r="20" spans="1:18" ht="39.75" customHeight="1" x14ac:dyDescent="0.25">
      <c r="A20" s="165"/>
      <c r="B20" s="165"/>
      <c r="C20" s="146"/>
      <c r="D20" s="11" t="s">
        <v>33</v>
      </c>
      <c r="E20" s="146"/>
      <c r="F20" s="146"/>
      <c r="G20" s="158"/>
      <c r="H20" s="285"/>
      <c r="I20" s="276"/>
      <c r="J20" s="276"/>
      <c r="K20" s="276"/>
      <c r="L20" s="282"/>
      <c r="M20" s="282"/>
      <c r="N20" s="279"/>
      <c r="O20" s="279"/>
      <c r="P20" s="146"/>
      <c r="Q20" s="279"/>
      <c r="R20" s="146"/>
    </row>
    <row r="21" spans="1:18" ht="56.25" customHeight="1" x14ac:dyDescent="0.25">
      <c r="A21" s="154" t="s">
        <v>34</v>
      </c>
      <c r="B21" s="151">
        <v>0.4</v>
      </c>
      <c r="C21" s="144" t="s">
        <v>35</v>
      </c>
      <c r="D21" s="11" t="s">
        <v>124</v>
      </c>
      <c r="E21" s="144">
        <v>20</v>
      </c>
      <c r="F21" s="144" t="s">
        <v>37</v>
      </c>
      <c r="G21" s="144" t="s">
        <v>125</v>
      </c>
      <c r="H21" s="274">
        <v>0.08</v>
      </c>
      <c r="I21" s="274">
        <f>7/E21</f>
        <v>0.35</v>
      </c>
      <c r="J21" s="265"/>
      <c r="K21" s="144"/>
      <c r="L21" s="265">
        <f>+H21+I21+J21+K21</f>
        <v>0.43</v>
      </c>
      <c r="M21" s="265">
        <f>9*B21/E21</f>
        <v>0.18</v>
      </c>
      <c r="N21" s="144"/>
      <c r="O21" s="144"/>
      <c r="P21" s="144"/>
      <c r="Q21" s="144"/>
      <c r="R21" s="148"/>
    </row>
    <row r="22" spans="1:18" ht="47.25" customHeight="1" x14ac:dyDescent="0.25">
      <c r="A22" s="155"/>
      <c r="B22" s="152"/>
      <c r="C22" s="145"/>
      <c r="D22" s="11" t="s">
        <v>39</v>
      </c>
      <c r="E22" s="145"/>
      <c r="F22" s="145"/>
      <c r="G22" s="145"/>
      <c r="H22" s="275"/>
      <c r="I22" s="275"/>
      <c r="J22" s="145"/>
      <c r="K22" s="145"/>
      <c r="L22" s="266"/>
      <c r="M22" s="266"/>
      <c r="N22" s="145"/>
      <c r="O22" s="145"/>
      <c r="P22" s="145"/>
      <c r="Q22" s="145"/>
      <c r="R22" s="149"/>
    </row>
    <row r="23" spans="1:18" ht="57" customHeight="1" x14ac:dyDescent="0.25">
      <c r="A23" s="156"/>
      <c r="B23" s="153"/>
      <c r="C23" s="146"/>
      <c r="D23" s="11" t="s">
        <v>41</v>
      </c>
      <c r="E23" s="145"/>
      <c r="F23" s="146"/>
      <c r="G23" s="146"/>
      <c r="H23" s="276"/>
      <c r="I23" s="276"/>
      <c r="J23" s="146"/>
      <c r="K23" s="146"/>
      <c r="L23" s="267"/>
      <c r="M23" s="267"/>
      <c r="N23" s="146"/>
      <c r="O23" s="146"/>
      <c r="P23" s="146"/>
      <c r="Q23" s="146"/>
      <c r="R23" s="150"/>
    </row>
    <row r="24" spans="1:18" ht="55.5" customHeight="1" x14ac:dyDescent="0.25">
      <c r="A24" s="154" t="s">
        <v>43</v>
      </c>
      <c r="B24" s="151">
        <v>0.3</v>
      </c>
      <c r="C24" s="144" t="s">
        <v>44</v>
      </c>
      <c r="D24" s="11" t="s">
        <v>45</v>
      </c>
      <c r="E24" s="144">
        <v>15</v>
      </c>
      <c r="F24" s="144" t="s">
        <v>29</v>
      </c>
      <c r="G24" s="144" t="s">
        <v>42</v>
      </c>
      <c r="H24" s="274">
        <v>0.1</v>
      </c>
      <c r="I24" s="274">
        <f>5/E24</f>
        <v>0.33333333333333331</v>
      </c>
      <c r="J24" s="144"/>
      <c r="K24" s="144"/>
      <c r="L24" s="265">
        <f>+H24+I24+J24+K24</f>
        <v>0.43333333333333335</v>
      </c>
      <c r="M24" s="265">
        <f>8*B24/E24</f>
        <v>0.16</v>
      </c>
      <c r="N24" s="144"/>
      <c r="O24" s="144"/>
      <c r="P24" s="144"/>
      <c r="Q24" s="144"/>
      <c r="R24" s="144"/>
    </row>
    <row r="25" spans="1:18" ht="39.75" customHeight="1" x14ac:dyDescent="0.25">
      <c r="A25" s="155"/>
      <c r="B25" s="152"/>
      <c r="C25" s="145"/>
      <c r="D25" s="11" t="s">
        <v>46</v>
      </c>
      <c r="E25" s="145"/>
      <c r="F25" s="145"/>
      <c r="G25" s="145"/>
      <c r="H25" s="275"/>
      <c r="I25" s="275"/>
      <c r="J25" s="145"/>
      <c r="K25" s="145"/>
      <c r="L25" s="266"/>
      <c r="M25" s="266"/>
      <c r="N25" s="145"/>
      <c r="O25" s="145"/>
      <c r="P25" s="145"/>
      <c r="Q25" s="145"/>
      <c r="R25" s="145"/>
    </row>
    <row r="26" spans="1:18" ht="39" customHeight="1" x14ac:dyDescent="0.25">
      <c r="A26" s="156"/>
      <c r="B26" s="153"/>
      <c r="C26" s="146"/>
      <c r="D26" s="11" t="s">
        <v>47</v>
      </c>
      <c r="E26" s="146"/>
      <c r="F26" s="146"/>
      <c r="G26" s="146"/>
      <c r="H26" s="276"/>
      <c r="I26" s="276"/>
      <c r="J26" s="146"/>
      <c r="K26" s="146"/>
      <c r="L26" s="267"/>
      <c r="M26" s="267"/>
      <c r="N26" s="146"/>
      <c r="O26" s="146"/>
      <c r="P26" s="146"/>
      <c r="Q26" s="146"/>
      <c r="R26" s="146"/>
    </row>
    <row r="27" spans="1:18" ht="33.75" customHeight="1" x14ac:dyDescent="0.25">
      <c r="A27" s="112" t="s">
        <v>48</v>
      </c>
      <c r="B27" s="113">
        <f>SUM(B17:B26)</f>
        <v>1</v>
      </c>
      <c r="C27" s="113"/>
      <c r="D27" s="5"/>
      <c r="E27" s="5"/>
      <c r="F27" s="5"/>
      <c r="G27" s="11"/>
      <c r="H27" s="113">
        <f>SUM(H18:H26)</f>
        <v>0.43000000000000005</v>
      </c>
      <c r="I27" s="113">
        <f>SUM(I18:I26)</f>
        <v>0.93333333333333335</v>
      </c>
      <c r="J27" s="5"/>
      <c r="K27" s="5"/>
      <c r="L27" s="23">
        <f>SUM(L18:L26)/3</f>
        <v>0.45444444444444443</v>
      </c>
      <c r="M27" s="23">
        <f>SUM(M18:M26)</f>
        <v>0.49</v>
      </c>
      <c r="N27" s="5"/>
      <c r="O27" s="5"/>
      <c r="P27" s="5"/>
      <c r="Q27" s="5"/>
      <c r="R27" s="5"/>
    </row>
    <row r="28" spans="1:18" ht="29.25" customHeight="1" thickBot="1" x14ac:dyDescent="0.3">
      <c r="A28" s="13"/>
    </row>
    <row r="29" spans="1:18" ht="20.25" customHeight="1" x14ac:dyDescent="0.25">
      <c r="A29" s="13"/>
      <c r="D29" s="139"/>
      <c r="E29" s="140"/>
      <c r="F29" s="268"/>
      <c r="G29" s="269"/>
      <c r="H29" s="270"/>
      <c r="I29" s="24"/>
      <c r="J29" s="24"/>
      <c r="K29" s="24"/>
      <c r="L29" s="24"/>
      <c r="M29" s="24"/>
      <c r="N29" s="24"/>
      <c r="O29" s="24"/>
      <c r="P29" s="24"/>
      <c r="Q29" s="24"/>
      <c r="R29" s="24"/>
    </row>
    <row r="30" spans="1:18" ht="15.75" thickBot="1" x14ac:dyDescent="0.3">
      <c r="A30" s="13"/>
      <c r="D30" s="137" t="s">
        <v>49</v>
      </c>
      <c r="E30" s="138"/>
      <c r="F30" s="116"/>
      <c r="G30" s="138" t="s">
        <v>50</v>
      </c>
      <c r="H30" s="141"/>
      <c r="I30" s="25"/>
      <c r="J30" s="25"/>
      <c r="K30" s="25"/>
      <c r="L30" s="25"/>
      <c r="M30" s="25"/>
      <c r="N30" s="25"/>
      <c r="O30" s="25"/>
      <c r="P30" s="25"/>
      <c r="Q30" s="25"/>
      <c r="R30" s="25"/>
    </row>
    <row r="31" spans="1:18" ht="15.75" thickBot="1" x14ac:dyDescent="0.3">
      <c r="A31" s="13"/>
    </row>
    <row r="32" spans="1:18" ht="15.75" thickBot="1" x14ac:dyDescent="0.3">
      <c r="A32" s="13"/>
      <c r="B32" s="271" t="s">
        <v>126</v>
      </c>
      <c r="C32" s="272"/>
      <c r="D32" s="272"/>
      <c r="E32" s="272"/>
      <c r="F32" s="272"/>
      <c r="G32" s="272"/>
      <c r="H32" s="273"/>
      <c r="I32" s="34"/>
      <c r="J32" s="34"/>
      <c r="K32" s="34"/>
      <c r="L32" s="34"/>
      <c r="M32" s="34"/>
      <c r="N32" s="34"/>
      <c r="O32" s="34"/>
      <c r="P32" s="34"/>
      <c r="Q32" s="34"/>
      <c r="R32" s="34"/>
    </row>
    <row r="33" spans="1:18" ht="42.75" x14ac:dyDescent="0.25">
      <c r="A33" s="13"/>
      <c r="B33" s="14" t="s">
        <v>127</v>
      </c>
      <c r="C33" s="30" t="s">
        <v>128</v>
      </c>
      <c r="D33" s="15" t="s">
        <v>129</v>
      </c>
      <c r="E33" s="15" t="s">
        <v>130</v>
      </c>
      <c r="F33" s="15" t="s">
        <v>131</v>
      </c>
      <c r="G33" s="123" t="s">
        <v>132</v>
      </c>
      <c r="H33" s="123" t="s">
        <v>133</v>
      </c>
      <c r="I33" s="25"/>
      <c r="J33" s="25"/>
      <c r="K33" s="25"/>
      <c r="L33" s="25"/>
      <c r="M33" s="25"/>
      <c r="N33" s="25"/>
      <c r="O33" s="25"/>
      <c r="P33" s="25"/>
      <c r="Q33" s="25"/>
      <c r="R33" s="25"/>
    </row>
    <row r="34" spans="1:18" ht="105" x14ac:dyDescent="0.25">
      <c r="B34" s="26" t="s">
        <v>134</v>
      </c>
      <c r="C34" s="11" t="s">
        <v>135</v>
      </c>
      <c r="D34" s="11" t="s">
        <v>136</v>
      </c>
      <c r="E34" s="16">
        <v>41807</v>
      </c>
      <c r="F34" s="11" t="s">
        <v>137</v>
      </c>
      <c r="G34" s="20"/>
      <c r="H34" s="17"/>
      <c r="I34" s="20"/>
      <c r="J34" s="20"/>
      <c r="K34" s="20"/>
      <c r="L34" s="20"/>
      <c r="M34" s="20"/>
      <c r="N34" s="20"/>
      <c r="O34" s="20"/>
      <c r="P34" s="20"/>
      <c r="Q34" s="20"/>
      <c r="R34" s="20"/>
    </row>
    <row r="35" spans="1:18" ht="42.75" x14ac:dyDescent="0.25">
      <c r="B35" s="27" t="s">
        <v>138</v>
      </c>
      <c r="C35" s="31"/>
      <c r="D35" s="5"/>
      <c r="E35" s="5"/>
      <c r="F35" s="5"/>
      <c r="G35" s="5"/>
      <c r="H35" s="17"/>
      <c r="I35" s="20"/>
      <c r="J35" s="20"/>
      <c r="K35" s="20"/>
      <c r="L35" s="20"/>
      <c r="M35" s="20"/>
      <c r="N35" s="20"/>
      <c r="O35" s="20"/>
      <c r="P35" s="20"/>
      <c r="Q35" s="20"/>
      <c r="R35" s="20"/>
    </row>
    <row r="36" spans="1:18" x14ac:dyDescent="0.25">
      <c r="B36" s="28" t="s">
        <v>60</v>
      </c>
      <c r="C36" s="32"/>
      <c r="D36" s="5"/>
      <c r="E36" s="5"/>
      <c r="F36" s="5"/>
      <c r="G36" s="5"/>
      <c r="H36" s="17"/>
      <c r="I36" s="20"/>
      <c r="J36" s="20"/>
      <c r="K36" s="20"/>
      <c r="L36" s="20"/>
      <c r="M36" s="20"/>
      <c r="N36" s="20"/>
      <c r="O36" s="20"/>
      <c r="P36" s="20"/>
      <c r="Q36" s="20"/>
      <c r="R36" s="20"/>
    </row>
    <row r="37" spans="1:18" x14ac:dyDescent="0.25">
      <c r="B37" s="28" t="s">
        <v>139</v>
      </c>
      <c r="C37" s="32"/>
      <c r="D37" s="5"/>
      <c r="E37" s="5"/>
      <c r="F37" s="5"/>
      <c r="G37" s="5"/>
      <c r="H37" s="17"/>
      <c r="I37" s="20"/>
      <c r="J37" s="20"/>
      <c r="K37" s="20"/>
      <c r="L37" s="20"/>
      <c r="M37" s="20"/>
      <c r="N37" s="20"/>
      <c r="O37" s="20"/>
      <c r="P37" s="20"/>
      <c r="Q37" s="20"/>
      <c r="R37" s="20"/>
    </row>
    <row r="38" spans="1:18" ht="15.75" thickBot="1" x14ac:dyDescent="0.3">
      <c r="B38" s="115" t="s">
        <v>140</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K24:K26"/>
    <mergeCell ref="M24:M26"/>
    <mergeCell ref="N21:N23"/>
    <mergeCell ref="N24:N26"/>
    <mergeCell ref="O21:O23"/>
    <mergeCell ref="O24:O26"/>
    <mergeCell ref="L21:L23"/>
    <mergeCell ref="P21:P23"/>
    <mergeCell ref="P24:P26"/>
    <mergeCell ref="Q21:Q23"/>
    <mergeCell ref="Q24:Q26"/>
    <mergeCell ref="R21:R23"/>
    <mergeCell ref="R24:R26"/>
  </mergeCells>
  <conditionalFormatting sqref="L18">
    <cfRule type="cellIs" dxfId="3" priority="1" operator="greaterThan">
      <formula>100</formula>
    </cfRule>
  </conditionalFormatting>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S39"/>
  <sheetViews>
    <sheetView zoomScale="80" zoomScaleNormal="80" zoomScalePageLayoutView="80" workbookViewId="0">
      <selection activeCell="D24" sqref="D24"/>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 style="1" customWidth="1"/>
    <col min="10" max="10" width="13" style="1" customWidth="1"/>
    <col min="11" max="11" width="14.28515625" style="1" customWidth="1"/>
    <col min="12" max="13" width="15.42578125" style="1" customWidth="1"/>
    <col min="14" max="14" width="45.7109375" style="1" customWidth="1"/>
    <col min="15" max="18" width="35.7109375" style="1" customWidth="1"/>
    <col min="19" max="16384" width="10.85546875" style="1"/>
  </cols>
  <sheetData>
    <row r="2" spans="1:19" x14ac:dyDescent="0.25">
      <c r="B2" s="157" t="s">
        <v>101</v>
      </c>
      <c r="C2" s="157"/>
      <c r="D2" s="157"/>
      <c r="E2" s="157"/>
      <c r="F2" s="286"/>
      <c r="G2" s="286"/>
      <c r="H2" s="286"/>
      <c r="I2" s="286"/>
      <c r="J2" s="286"/>
      <c r="K2" s="286"/>
      <c r="L2" s="286"/>
      <c r="M2" s="286"/>
      <c r="N2" s="286"/>
      <c r="O2" s="286"/>
      <c r="P2" s="286"/>
      <c r="Q2" s="286"/>
      <c r="R2" s="286"/>
    </row>
    <row r="3" spans="1:19" x14ac:dyDescent="0.25">
      <c r="B3" s="167" t="s">
        <v>1</v>
      </c>
      <c r="C3" s="167"/>
      <c r="D3" s="167"/>
      <c r="E3" s="167"/>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102</v>
      </c>
      <c r="D8" s="6">
        <v>41715</v>
      </c>
      <c r="F8" s="21"/>
    </row>
    <row r="9" spans="1:19" x14ac:dyDescent="0.25">
      <c r="C9" s="161" t="s">
        <v>103</v>
      </c>
      <c r="D9" s="5" t="s">
        <v>104</v>
      </c>
      <c r="F9" s="20"/>
      <c r="G9" s="7"/>
    </row>
    <row r="10" spans="1:19" x14ac:dyDescent="0.25">
      <c r="C10" s="161"/>
      <c r="D10" s="5" t="s">
        <v>13</v>
      </c>
      <c r="F10" s="20"/>
    </row>
    <row r="11" spans="1:19" x14ac:dyDescent="0.25">
      <c r="C11" s="2" t="s">
        <v>105</v>
      </c>
      <c r="D11" s="5" t="s">
        <v>141</v>
      </c>
      <c r="F11" s="20"/>
    </row>
    <row r="12" spans="1:19" x14ac:dyDescent="0.25">
      <c r="C12" s="2"/>
      <c r="D12" s="5" t="s">
        <v>142</v>
      </c>
      <c r="F12" s="20"/>
    </row>
    <row r="13" spans="1:19" x14ac:dyDescent="0.25">
      <c r="D13" s="29"/>
      <c r="E13" s="20"/>
      <c r="F13" s="20"/>
    </row>
    <row r="14" spans="1:19" ht="15.75" thickBot="1" x14ac:dyDescent="0.3"/>
    <row r="15" spans="1:19" ht="15.75" thickBot="1" x14ac:dyDescent="0.3">
      <c r="A15" s="287" t="s">
        <v>14</v>
      </c>
      <c r="B15" s="288"/>
      <c r="C15" s="288"/>
      <c r="D15" s="288"/>
      <c r="E15" s="288"/>
      <c r="F15" s="288"/>
      <c r="G15" s="288"/>
      <c r="H15" s="289" t="s">
        <v>107</v>
      </c>
      <c r="I15" s="272"/>
      <c r="J15" s="272"/>
      <c r="K15" s="272"/>
      <c r="L15" s="272"/>
      <c r="M15" s="272"/>
      <c r="N15" s="272"/>
      <c r="O15" s="272"/>
      <c r="P15" s="272"/>
      <c r="Q15" s="272"/>
      <c r="R15" s="273"/>
    </row>
    <row r="16" spans="1:19" ht="28.5" customHeight="1" x14ac:dyDescent="0.25">
      <c r="A16" s="114" t="s">
        <v>17</v>
      </c>
      <c r="B16" s="114" t="s">
        <v>18</v>
      </c>
      <c r="C16" s="123" t="s">
        <v>19</v>
      </c>
      <c r="D16" s="114" t="s">
        <v>20</v>
      </c>
      <c r="E16" s="114" t="s">
        <v>108</v>
      </c>
      <c r="F16" s="114" t="s">
        <v>22</v>
      </c>
      <c r="G16" s="36" t="s">
        <v>23</v>
      </c>
      <c r="H16" s="290" t="s">
        <v>109</v>
      </c>
      <c r="I16" s="291"/>
      <c r="J16" s="291"/>
      <c r="K16" s="292"/>
      <c r="L16" s="114" t="s">
        <v>110</v>
      </c>
      <c r="M16" s="293" t="s">
        <v>111</v>
      </c>
      <c r="N16" s="295" t="s">
        <v>112</v>
      </c>
      <c r="O16" s="297" t="s">
        <v>113</v>
      </c>
      <c r="P16" s="298"/>
      <c r="Q16" s="290" t="s">
        <v>16</v>
      </c>
      <c r="R16" s="292"/>
    </row>
    <row r="17" spans="1:18" ht="30" customHeight="1" x14ac:dyDescent="0.25">
      <c r="A17" s="165" t="s">
        <v>26</v>
      </c>
      <c r="B17" s="166">
        <v>0.3</v>
      </c>
      <c r="C17" s="144" t="s">
        <v>27</v>
      </c>
      <c r="D17" s="10" t="s">
        <v>28</v>
      </c>
      <c r="E17" s="144">
        <v>4</v>
      </c>
      <c r="F17" s="144" t="s">
        <v>29</v>
      </c>
      <c r="G17" s="158" t="s">
        <v>30</v>
      </c>
      <c r="H17" s="111" t="s">
        <v>114</v>
      </c>
      <c r="I17" s="111" t="s">
        <v>115</v>
      </c>
      <c r="J17" s="111" t="s">
        <v>116</v>
      </c>
      <c r="K17" s="111" t="s">
        <v>117</v>
      </c>
      <c r="L17" s="9" t="s">
        <v>118</v>
      </c>
      <c r="M17" s="294"/>
      <c r="N17" s="296"/>
      <c r="O17" s="22" t="s">
        <v>119</v>
      </c>
      <c r="P17" s="22" t="s">
        <v>97</v>
      </c>
      <c r="Q17" s="22" t="s">
        <v>24</v>
      </c>
      <c r="R17" s="112" t="s">
        <v>25</v>
      </c>
    </row>
    <row r="18" spans="1:18" ht="45" customHeight="1" x14ac:dyDescent="0.25">
      <c r="A18" s="165"/>
      <c r="B18" s="165"/>
      <c r="C18" s="145"/>
      <c r="D18" s="11" t="s">
        <v>31</v>
      </c>
      <c r="E18" s="145"/>
      <c r="F18" s="145"/>
      <c r="G18" s="158"/>
      <c r="H18" s="274">
        <f>1/E17</f>
        <v>0.25</v>
      </c>
      <c r="I18" s="274">
        <f>+'Seguimiento 2'!I18:I20</f>
        <v>0.25</v>
      </c>
      <c r="J18" s="274">
        <f>2/E17</f>
        <v>0.5</v>
      </c>
      <c r="K18" s="274"/>
      <c r="L18" s="280">
        <f>+H18+I18+J18</f>
        <v>1</v>
      </c>
      <c r="M18" s="280">
        <f>4*B17/E17</f>
        <v>0.3</v>
      </c>
      <c r="N18" s="277" t="s">
        <v>120</v>
      </c>
      <c r="O18" s="277" t="s">
        <v>121</v>
      </c>
      <c r="P18" s="144" t="s">
        <v>122</v>
      </c>
      <c r="Q18" s="277" t="s">
        <v>123</v>
      </c>
      <c r="R18" s="144"/>
    </row>
    <row r="19" spans="1:18" ht="35.25" customHeight="1" x14ac:dyDescent="0.25">
      <c r="A19" s="165"/>
      <c r="B19" s="165"/>
      <c r="C19" s="145"/>
      <c r="D19" s="11" t="s">
        <v>32</v>
      </c>
      <c r="E19" s="145"/>
      <c r="F19" s="145"/>
      <c r="G19" s="158"/>
      <c r="H19" s="275"/>
      <c r="I19" s="275"/>
      <c r="J19" s="275"/>
      <c r="K19" s="275"/>
      <c r="L19" s="281"/>
      <c r="M19" s="281"/>
      <c r="N19" s="278"/>
      <c r="O19" s="278"/>
      <c r="P19" s="145"/>
      <c r="Q19" s="278"/>
      <c r="R19" s="145"/>
    </row>
    <row r="20" spans="1:18" ht="39.75" customHeight="1" x14ac:dyDescent="0.25">
      <c r="A20" s="165"/>
      <c r="B20" s="165"/>
      <c r="C20" s="146"/>
      <c r="D20" s="11" t="s">
        <v>33</v>
      </c>
      <c r="E20" s="146"/>
      <c r="F20" s="146"/>
      <c r="G20" s="158"/>
      <c r="H20" s="276"/>
      <c r="I20" s="276"/>
      <c r="J20" s="276"/>
      <c r="K20" s="276"/>
      <c r="L20" s="282"/>
      <c r="M20" s="282"/>
      <c r="N20" s="279"/>
      <c r="O20" s="279"/>
      <c r="P20" s="146"/>
      <c r="Q20" s="279"/>
      <c r="R20" s="146"/>
    </row>
    <row r="21" spans="1:18" ht="56.25" customHeight="1" x14ac:dyDescent="0.25">
      <c r="A21" s="154" t="s">
        <v>34</v>
      </c>
      <c r="B21" s="151">
        <v>0.4</v>
      </c>
      <c r="C21" s="144" t="s">
        <v>35</v>
      </c>
      <c r="D21" s="11" t="s">
        <v>124</v>
      </c>
      <c r="E21" s="144">
        <v>20</v>
      </c>
      <c r="F21" s="144" t="s">
        <v>37</v>
      </c>
      <c r="G21" s="144" t="s">
        <v>125</v>
      </c>
      <c r="H21" s="274">
        <f>7/25</f>
        <v>0.28000000000000003</v>
      </c>
      <c r="I21" s="265">
        <f>+'Seguimiento 2'!I21:I23</f>
        <v>0.35</v>
      </c>
      <c r="J21" s="274">
        <f>5/E21</f>
        <v>0.25</v>
      </c>
      <c r="K21" s="144"/>
      <c r="L21" s="265">
        <f>+H21+I21+J21+K21</f>
        <v>0.88</v>
      </c>
      <c r="M21" s="265">
        <f>+L21*B21</f>
        <v>0.35200000000000004</v>
      </c>
      <c r="N21" s="144"/>
      <c r="O21" s="144"/>
      <c r="P21" s="144"/>
      <c r="Q21" s="144"/>
      <c r="R21" s="144"/>
    </row>
    <row r="22" spans="1:18" ht="47.25" customHeight="1" x14ac:dyDescent="0.25">
      <c r="A22" s="155"/>
      <c r="B22" s="152"/>
      <c r="C22" s="145"/>
      <c r="D22" s="11" t="s">
        <v>39</v>
      </c>
      <c r="E22" s="145"/>
      <c r="F22" s="145"/>
      <c r="G22" s="145"/>
      <c r="H22" s="275"/>
      <c r="I22" s="145"/>
      <c r="J22" s="275"/>
      <c r="K22" s="145"/>
      <c r="L22" s="266"/>
      <c r="M22" s="266"/>
      <c r="N22" s="145"/>
      <c r="O22" s="145"/>
      <c r="P22" s="145"/>
      <c r="Q22" s="145"/>
      <c r="R22" s="145"/>
    </row>
    <row r="23" spans="1:18" ht="57" customHeight="1" x14ac:dyDescent="0.25">
      <c r="A23" s="156"/>
      <c r="B23" s="153"/>
      <c r="C23" s="146"/>
      <c r="D23" s="11" t="s">
        <v>41</v>
      </c>
      <c r="E23" s="145"/>
      <c r="F23" s="146"/>
      <c r="G23" s="146"/>
      <c r="H23" s="276"/>
      <c r="I23" s="146"/>
      <c r="J23" s="276"/>
      <c r="K23" s="146"/>
      <c r="L23" s="267"/>
      <c r="M23" s="267"/>
      <c r="N23" s="146"/>
      <c r="O23" s="146"/>
      <c r="P23" s="146"/>
      <c r="Q23" s="146"/>
      <c r="R23" s="146"/>
    </row>
    <row r="24" spans="1:18" ht="55.5" customHeight="1" x14ac:dyDescent="0.25">
      <c r="A24" s="154" t="s">
        <v>43</v>
      </c>
      <c r="B24" s="151">
        <v>0.3</v>
      </c>
      <c r="C24" s="144" t="s">
        <v>44</v>
      </c>
      <c r="D24" s="11" t="s">
        <v>45</v>
      </c>
      <c r="E24" s="144">
        <v>15</v>
      </c>
      <c r="F24" s="144" t="s">
        <v>29</v>
      </c>
      <c r="G24" s="144" t="s">
        <v>42</v>
      </c>
      <c r="H24" s="274">
        <f>3/30</f>
        <v>0.1</v>
      </c>
      <c r="I24" s="265">
        <f>+'Seguimiento 2'!I24:I26</f>
        <v>0.33333333333333331</v>
      </c>
      <c r="J24" s="274">
        <f>6/E24</f>
        <v>0.4</v>
      </c>
      <c r="K24" s="144"/>
      <c r="L24" s="265">
        <f>+H24+I24+J24+K24</f>
        <v>0.83333333333333337</v>
      </c>
      <c r="M24" s="265">
        <f>14*B24/E24</f>
        <v>0.28000000000000003</v>
      </c>
      <c r="N24" s="144"/>
      <c r="O24" s="144"/>
      <c r="P24" s="144"/>
      <c r="Q24" s="144"/>
      <c r="R24" s="144"/>
    </row>
    <row r="25" spans="1:18" ht="39.75" customHeight="1" x14ac:dyDescent="0.25">
      <c r="A25" s="155"/>
      <c r="B25" s="152"/>
      <c r="C25" s="145"/>
      <c r="D25" s="11" t="s">
        <v>46</v>
      </c>
      <c r="E25" s="145"/>
      <c r="F25" s="145"/>
      <c r="G25" s="145"/>
      <c r="H25" s="275"/>
      <c r="I25" s="145"/>
      <c r="J25" s="275"/>
      <c r="K25" s="145"/>
      <c r="L25" s="266"/>
      <c r="M25" s="266"/>
      <c r="N25" s="145"/>
      <c r="O25" s="145"/>
      <c r="P25" s="145"/>
      <c r="Q25" s="145"/>
      <c r="R25" s="145"/>
    </row>
    <row r="26" spans="1:18" ht="39" customHeight="1" x14ac:dyDescent="0.25">
      <c r="A26" s="156"/>
      <c r="B26" s="153"/>
      <c r="C26" s="146"/>
      <c r="D26" s="11" t="s">
        <v>47</v>
      </c>
      <c r="E26" s="146"/>
      <c r="F26" s="146"/>
      <c r="G26" s="146"/>
      <c r="H26" s="276"/>
      <c r="I26" s="146"/>
      <c r="J26" s="276"/>
      <c r="K26" s="146"/>
      <c r="L26" s="267"/>
      <c r="M26" s="267"/>
      <c r="N26" s="146"/>
      <c r="O26" s="146"/>
      <c r="P26" s="146"/>
      <c r="Q26" s="146"/>
      <c r="R26" s="146"/>
    </row>
    <row r="27" spans="1:18" ht="33.75" customHeight="1" x14ac:dyDescent="0.25">
      <c r="A27" s="112" t="s">
        <v>48</v>
      </c>
      <c r="B27" s="113">
        <f>SUM(B17:B26)</f>
        <v>1</v>
      </c>
      <c r="C27" s="113"/>
      <c r="D27" s="5"/>
      <c r="E27" s="5"/>
      <c r="F27" s="5"/>
      <c r="G27" s="11"/>
      <c r="H27" s="113">
        <f>SUM(H18:H26)</f>
        <v>0.63</v>
      </c>
      <c r="I27" s="113">
        <f>SUM(I18:I26)</f>
        <v>0.93333333333333335</v>
      </c>
      <c r="J27" s="113">
        <f>SUM(J18:J26)</f>
        <v>1.1499999999999999</v>
      </c>
      <c r="K27" s="5"/>
      <c r="L27" s="23">
        <f>SUM(L18:L26)/3</f>
        <v>0.9044444444444445</v>
      </c>
      <c r="M27" s="23">
        <f>SUM(M18:M26)</f>
        <v>0.93200000000000005</v>
      </c>
      <c r="N27" s="5"/>
      <c r="O27" s="5"/>
      <c r="P27" s="5"/>
      <c r="Q27" s="5"/>
      <c r="R27" s="5"/>
    </row>
    <row r="28" spans="1:18" ht="29.25" customHeight="1" thickBot="1" x14ac:dyDescent="0.3">
      <c r="A28" s="13"/>
    </row>
    <row r="29" spans="1:18" ht="20.25" customHeight="1" x14ac:dyDescent="0.25">
      <c r="A29" s="13"/>
      <c r="D29" s="139"/>
      <c r="E29" s="140"/>
      <c r="F29" s="268"/>
      <c r="G29" s="269"/>
      <c r="H29" s="270"/>
      <c r="I29" s="24"/>
      <c r="J29" s="24"/>
      <c r="K29" s="24"/>
      <c r="L29" s="24"/>
      <c r="M29" s="24"/>
      <c r="N29" s="24"/>
      <c r="O29" s="24"/>
      <c r="P29" s="24"/>
      <c r="Q29" s="24"/>
      <c r="R29" s="24"/>
    </row>
    <row r="30" spans="1:18" ht="15.75" thickBot="1" x14ac:dyDescent="0.3">
      <c r="A30" s="13"/>
      <c r="D30" s="137" t="s">
        <v>49</v>
      </c>
      <c r="E30" s="138"/>
      <c r="F30" s="116"/>
      <c r="G30" s="138" t="s">
        <v>50</v>
      </c>
      <c r="H30" s="141"/>
      <c r="I30" s="25"/>
      <c r="J30" s="25"/>
      <c r="K30" s="25"/>
      <c r="L30" s="25"/>
      <c r="M30" s="25"/>
      <c r="N30" s="25"/>
      <c r="O30" s="25"/>
      <c r="P30" s="25"/>
      <c r="Q30" s="25"/>
      <c r="R30" s="25"/>
    </row>
    <row r="31" spans="1:18" ht="15.75" thickBot="1" x14ac:dyDescent="0.3">
      <c r="A31" s="13"/>
    </row>
    <row r="32" spans="1:18" ht="15.75" thickBot="1" x14ac:dyDescent="0.3">
      <c r="A32" s="13"/>
      <c r="B32" s="271" t="s">
        <v>126</v>
      </c>
      <c r="C32" s="272"/>
      <c r="D32" s="272"/>
      <c r="E32" s="272"/>
      <c r="F32" s="272"/>
      <c r="G32" s="272"/>
      <c r="H32" s="273"/>
      <c r="I32" s="34"/>
      <c r="J32" s="34"/>
      <c r="K32" s="34"/>
      <c r="L32" s="34"/>
      <c r="M32" s="34"/>
      <c r="N32" s="34"/>
      <c r="O32" s="34"/>
      <c r="P32" s="34"/>
      <c r="Q32" s="34"/>
      <c r="R32" s="34"/>
    </row>
    <row r="33" spans="1:18" ht="42.75" x14ac:dyDescent="0.25">
      <c r="A33" s="13"/>
      <c r="B33" s="14" t="s">
        <v>127</v>
      </c>
      <c r="C33" s="30" t="s">
        <v>128</v>
      </c>
      <c r="D33" s="15" t="s">
        <v>129</v>
      </c>
      <c r="E33" s="15" t="s">
        <v>130</v>
      </c>
      <c r="F33" s="15" t="s">
        <v>131</v>
      </c>
      <c r="G33" s="123" t="s">
        <v>132</v>
      </c>
      <c r="H33" s="123" t="s">
        <v>133</v>
      </c>
      <c r="I33" s="25"/>
      <c r="J33" s="25"/>
      <c r="K33" s="25"/>
      <c r="L33" s="25"/>
      <c r="M33" s="25"/>
      <c r="N33" s="25"/>
      <c r="O33" s="25"/>
      <c r="P33" s="25"/>
      <c r="Q33" s="25"/>
      <c r="R33" s="25"/>
    </row>
    <row r="34" spans="1:18" ht="105" x14ac:dyDescent="0.25">
      <c r="B34" s="26" t="s">
        <v>134</v>
      </c>
      <c r="C34" s="11" t="s">
        <v>135</v>
      </c>
      <c r="D34" s="11" t="s">
        <v>136</v>
      </c>
      <c r="E34" s="16">
        <v>41807</v>
      </c>
      <c r="F34" s="11" t="s">
        <v>137</v>
      </c>
      <c r="G34" s="20"/>
      <c r="H34" s="17"/>
      <c r="I34" s="20"/>
      <c r="J34" s="20"/>
      <c r="K34" s="20"/>
      <c r="L34" s="20"/>
      <c r="M34" s="20"/>
      <c r="N34" s="20"/>
      <c r="O34" s="20"/>
      <c r="P34" s="20"/>
      <c r="Q34" s="20"/>
      <c r="R34" s="20"/>
    </row>
    <row r="35" spans="1:18" ht="42.75" x14ac:dyDescent="0.25">
      <c r="B35" s="27" t="s">
        <v>138</v>
      </c>
      <c r="C35" s="31"/>
      <c r="D35" s="5"/>
      <c r="E35" s="5"/>
      <c r="F35" s="5"/>
      <c r="G35" s="5"/>
      <c r="H35" s="17"/>
      <c r="I35" s="20"/>
      <c r="J35" s="20"/>
      <c r="K35" s="20"/>
      <c r="L35" s="20"/>
      <c r="M35" s="20"/>
      <c r="N35" s="20"/>
      <c r="O35" s="20"/>
      <c r="P35" s="20"/>
      <c r="Q35" s="20"/>
      <c r="R35" s="20"/>
    </row>
    <row r="36" spans="1:18" x14ac:dyDescent="0.25">
      <c r="B36" s="28" t="s">
        <v>60</v>
      </c>
      <c r="C36" s="32"/>
      <c r="D36" s="5"/>
      <c r="E36" s="5"/>
      <c r="F36" s="5"/>
      <c r="G36" s="5"/>
      <c r="H36" s="17"/>
      <c r="I36" s="20"/>
      <c r="J36" s="20"/>
      <c r="K36" s="20"/>
      <c r="L36" s="20"/>
      <c r="M36" s="20"/>
      <c r="N36" s="20"/>
      <c r="O36" s="20"/>
      <c r="P36" s="20"/>
      <c r="Q36" s="20"/>
      <c r="R36" s="20"/>
    </row>
    <row r="37" spans="1:18" x14ac:dyDescent="0.25">
      <c r="B37" s="28" t="s">
        <v>139</v>
      </c>
      <c r="C37" s="32"/>
      <c r="D37" s="5"/>
      <c r="E37" s="5"/>
      <c r="F37" s="5"/>
      <c r="G37" s="5"/>
      <c r="H37" s="17"/>
      <c r="I37" s="20"/>
      <c r="J37" s="20"/>
      <c r="K37" s="20"/>
      <c r="L37" s="20"/>
      <c r="M37" s="20"/>
      <c r="N37" s="20"/>
      <c r="O37" s="20"/>
      <c r="P37" s="20"/>
      <c r="Q37" s="20"/>
      <c r="R37" s="20"/>
    </row>
    <row r="38" spans="1:18" ht="15.75" thickBot="1" x14ac:dyDescent="0.3">
      <c r="B38" s="115" t="s">
        <v>140</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K24:K26"/>
    <mergeCell ref="M24:M26"/>
    <mergeCell ref="N21:N23"/>
    <mergeCell ref="N24:N26"/>
    <mergeCell ref="O21:O23"/>
    <mergeCell ref="O24:O26"/>
    <mergeCell ref="L21:L23"/>
    <mergeCell ref="P21:P23"/>
    <mergeCell ref="Q21:Q23"/>
    <mergeCell ref="P24:P26"/>
    <mergeCell ref="Q24:Q26"/>
    <mergeCell ref="R24:R26"/>
    <mergeCell ref="R21:R23"/>
  </mergeCells>
  <conditionalFormatting sqref="L18">
    <cfRule type="cellIs" dxfId="2" priority="1" operator="greaterThan">
      <formula>100</formula>
    </cfRule>
  </conditionalFormatting>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S39"/>
  <sheetViews>
    <sheetView topLeftCell="E10" zoomScale="80" zoomScaleNormal="80" zoomScalePageLayoutView="80" workbookViewId="0">
      <selection activeCell="A15" sqref="A15:G15"/>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4" width="45.7109375" style="1" customWidth="1"/>
    <col min="15" max="18" width="35.7109375" style="1" customWidth="1"/>
    <col min="19" max="16384" width="10.85546875" style="1"/>
  </cols>
  <sheetData>
    <row r="2" spans="1:19" x14ac:dyDescent="0.25">
      <c r="B2" s="157" t="s">
        <v>101</v>
      </c>
      <c r="C2" s="157"/>
      <c r="D2" s="157"/>
      <c r="E2" s="157"/>
      <c r="F2" s="286"/>
      <c r="G2" s="286"/>
      <c r="H2" s="286"/>
      <c r="I2" s="286"/>
      <c r="J2" s="286"/>
      <c r="K2" s="286"/>
      <c r="L2" s="286"/>
      <c r="M2" s="286"/>
      <c r="N2" s="286"/>
      <c r="O2" s="286"/>
      <c r="P2" s="286"/>
      <c r="Q2" s="286"/>
      <c r="R2" s="286"/>
    </row>
    <row r="3" spans="1:19" x14ac:dyDescent="0.25">
      <c r="B3" s="167" t="s">
        <v>1</v>
      </c>
      <c r="C3" s="167"/>
      <c r="D3" s="167"/>
      <c r="E3" s="167"/>
      <c r="F3" s="34"/>
      <c r="G3" s="34"/>
      <c r="H3" s="34"/>
      <c r="I3" s="34"/>
      <c r="J3" s="34"/>
      <c r="K3" s="34"/>
      <c r="L3" s="34"/>
      <c r="M3" s="34"/>
      <c r="N3" s="34"/>
      <c r="O3" s="34"/>
      <c r="P3" s="34"/>
      <c r="Q3" s="34"/>
      <c r="R3" s="34"/>
      <c r="S3" s="20"/>
    </row>
    <row r="4" spans="1:19" ht="27" customHeight="1" x14ac:dyDescent="0.25">
      <c r="C4" s="2" t="s">
        <v>2</v>
      </c>
      <c r="D4" s="5" t="str">
        <f>'Concertacion '!D4</f>
        <v xml:space="preserve">Departamento Administrativo de la Funcion Publica </v>
      </c>
      <c r="F4" s="20"/>
    </row>
    <row r="5" spans="1:19" x14ac:dyDescent="0.25">
      <c r="C5" s="2" t="s">
        <v>4</v>
      </c>
      <c r="D5" s="5" t="str">
        <f>'Concertacion '!D5</f>
        <v xml:space="preserve">Direccion de Empleo Publico </v>
      </c>
      <c r="F5" s="20"/>
    </row>
    <row r="6" spans="1:19" x14ac:dyDescent="0.25">
      <c r="C6" s="4" t="s">
        <v>6</v>
      </c>
      <c r="D6" s="5" t="str">
        <f>'Concertacion '!D6</f>
        <v>Alex Rios</v>
      </c>
      <c r="F6" s="20"/>
    </row>
    <row r="7" spans="1:19" x14ac:dyDescent="0.25">
      <c r="C7" s="4" t="s">
        <v>8</v>
      </c>
      <c r="D7" s="5" t="str">
        <f>'Concertacion '!D7</f>
        <v>Daniel Gomez</v>
      </c>
      <c r="F7" s="20"/>
    </row>
    <row r="8" spans="1:19" x14ac:dyDescent="0.25">
      <c r="C8" s="4" t="s">
        <v>102</v>
      </c>
      <c r="D8" s="6">
        <v>41715</v>
      </c>
      <c r="F8" s="21"/>
    </row>
    <row r="9" spans="1:19" x14ac:dyDescent="0.25">
      <c r="C9" s="161" t="s">
        <v>103</v>
      </c>
      <c r="D9" s="5" t="s">
        <v>104</v>
      </c>
      <c r="F9" s="20"/>
      <c r="G9" s="7"/>
    </row>
    <row r="10" spans="1:19" x14ac:dyDescent="0.25">
      <c r="C10" s="161"/>
      <c r="D10" s="5" t="s">
        <v>13</v>
      </c>
      <c r="F10" s="20"/>
    </row>
    <row r="11" spans="1:19" x14ac:dyDescent="0.25">
      <c r="C11" s="2" t="s">
        <v>105</v>
      </c>
      <c r="D11" s="5" t="s">
        <v>143</v>
      </c>
      <c r="F11" s="20"/>
    </row>
    <row r="12" spans="1:19" x14ac:dyDescent="0.25">
      <c r="C12" s="2"/>
      <c r="D12" s="5" t="s">
        <v>13</v>
      </c>
      <c r="F12" s="20"/>
    </row>
    <row r="13" spans="1:19" x14ac:dyDescent="0.25">
      <c r="D13" s="29"/>
      <c r="E13" s="20"/>
      <c r="F13" s="20"/>
    </row>
    <row r="14" spans="1:19" ht="15.75" thickBot="1" x14ac:dyDescent="0.3"/>
    <row r="15" spans="1:19" ht="15.75" thickBot="1" x14ac:dyDescent="0.3">
      <c r="A15" s="287" t="s">
        <v>14</v>
      </c>
      <c r="B15" s="288"/>
      <c r="C15" s="288"/>
      <c r="D15" s="288"/>
      <c r="E15" s="288"/>
      <c r="F15" s="288"/>
      <c r="G15" s="288"/>
      <c r="H15" s="289" t="s">
        <v>107</v>
      </c>
      <c r="I15" s="272"/>
      <c r="J15" s="272"/>
      <c r="K15" s="272"/>
      <c r="L15" s="272"/>
      <c r="M15" s="272"/>
      <c r="N15" s="272"/>
      <c r="O15" s="272"/>
      <c r="P15" s="272"/>
      <c r="Q15" s="272"/>
      <c r="R15" s="273"/>
    </row>
    <row r="16" spans="1:19" ht="28.5" customHeight="1" x14ac:dyDescent="0.25">
      <c r="A16" s="114" t="s">
        <v>17</v>
      </c>
      <c r="B16" s="114" t="s">
        <v>18</v>
      </c>
      <c r="C16" s="123" t="s">
        <v>19</v>
      </c>
      <c r="D16" s="114" t="s">
        <v>20</v>
      </c>
      <c r="E16" s="114" t="s">
        <v>108</v>
      </c>
      <c r="F16" s="114" t="s">
        <v>22</v>
      </c>
      <c r="G16" s="36" t="s">
        <v>23</v>
      </c>
      <c r="H16" s="290" t="s">
        <v>109</v>
      </c>
      <c r="I16" s="291"/>
      <c r="J16" s="291"/>
      <c r="K16" s="292"/>
      <c r="L16" s="114" t="s">
        <v>110</v>
      </c>
      <c r="M16" s="293" t="s">
        <v>111</v>
      </c>
      <c r="N16" s="295" t="s">
        <v>112</v>
      </c>
      <c r="O16" s="297" t="s">
        <v>113</v>
      </c>
      <c r="P16" s="298"/>
      <c r="Q16" s="290" t="s">
        <v>16</v>
      </c>
      <c r="R16" s="292"/>
    </row>
    <row r="17" spans="1:18" ht="30" customHeight="1" x14ac:dyDescent="0.25">
      <c r="A17" s="165" t="s">
        <v>26</v>
      </c>
      <c r="B17" s="166">
        <v>0.3</v>
      </c>
      <c r="C17" s="144" t="s">
        <v>27</v>
      </c>
      <c r="D17" s="10" t="s">
        <v>28</v>
      </c>
      <c r="E17" s="144">
        <v>4</v>
      </c>
      <c r="F17" s="144" t="s">
        <v>29</v>
      </c>
      <c r="G17" s="158" t="s">
        <v>30</v>
      </c>
      <c r="H17" s="111" t="s">
        <v>114</v>
      </c>
      <c r="I17" s="111" t="s">
        <v>115</v>
      </c>
      <c r="J17" s="111" t="s">
        <v>116</v>
      </c>
      <c r="K17" s="111" t="s">
        <v>117</v>
      </c>
      <c r="L17" s="9" t="s">
        <v>118</v>
      </c>
      <c r="M17" s="294"/>
      <c r="N17" s="296"/>
      <c r="O17" s="22" t="s">
        <v>119</v>
      </c>
      <c r="P17" s="22" t="s">
        <v>97</v>
      </c>
      <c r="Q17" s="22" t="s">
        <v>24</v>
      </c>
      <c r="R17" s="112" t="s">
        <v>25</v>
      </c>
    </row>
    <row r="18" spans="1:18" ht="45" customHeight="1" x14ac:dyDescent="0.25">
      <c r="A18" s="165"/>
      <c r="B18" s="165"/>
      <c r="C18" s="145"/>
      <c r="D18" s="11" t="s">
        <v>31</v>
      </c>
      <c r="E18" s="145"/>
      <c r="F18" s="145"/>
      <c r="G18" s="158"/>
      <c r="H18" s="274">
        <f>1/E17</f>
        <v>0.25</v>
      </c>
      <c r="I18" s="274">
        <f>+'Seguimiento 2'!I18:I20</f>
        <v>0.25</v>
      </c>
      <c r="J18" s="274">
        <f>+'Seguimiento 3'!J18:J20</f>
        <v>0.5</v>
      </c>
      <c r="K18" s="274">
        <v>0</v>
      </c>
      <c r="L18" s="280">
        <f>+H18+I18+J18+K18</f>
        <v>1</v>
      </c>
      <c r="M18" s="280">
        <f>4*B17/E17</f>
        <v>0.3</v>
      </c>
      <c r="N18" s="277" t="s">
        <v>120</v>
      </c>
      <c r="O18" s="277" t="s">
        <v>121</v>
      </c>
      <c r="P18" s="144" t="s">
        <v>122</v>
      </c>
      <c r="Q18" s="277" t="s">
        <v>123</v>
      </c>
      <c r="R18" s="144"/>
    </row>
    <row r="19" spans="1:18" ht="35.25" customHeight="1" x14ac:dyDescent="0.25">
      <c r="A19" s="165"/>
      <c r="B19" s="165"/>
      <c r="C19" s="145"/>
      <c r="D19" s="11" t="s">
        <v>32</v>
      </c>
      <c r="E19" s="145"/>
      <c r="F19" s="145"/>
      <c r="G19" s="158"/>
      <c r="H19" s="275"/>
      <c r="I19" s="275"/>
      <c r="J19" s="275"/>
      <c r="K19" s="275"/>
      <c r="L19" s="281"/>
      <c r="M19" s="281"/>
      <c r="N19" s="278"/>
      <c r="O19" s="278"/>
      <c r="P19" s="145"/>
      <c r="Q19" s="278"/>
      <c r="R19" s="145"/>
    </row>
    <row r="20" spans="1:18" ht="39.75" customHeight="1" x14ac:dyDescent="0.25">
      <c r="A20" s="165"/>
      <c r="B20" s="165"/>
      <c r="C20" s="146"/>
      <c r="D20" s="11" t="s">
        <v>33</v>
      </c>
      <c r="E20" s="146"/>
      <c r="F20" s="146"/>
      <c r="G20" s="158"/>
      <c r="H20" s="276"/>
      <c r="I20" s="276"/>
      <c r="J20" s="276"/>
      <c r="K20" s="276"/>
      <c r="L20" s="282"/>
      <c r="M20" s="282"/>
      <c r="N20" s="279"/>
      <c r="O20" s="279"/>
      <c r="P20" s="146"/>
      <c r="Q20" s="279"/>
      <c r="R20" s="146"/>
    </row>
    <row r="21" spans="1:18" ht="56.25" customHeight="1" x14ac:dyDescent="0.25">
      <c r="A21" s="154" t="s">
        <v>34</v>
      </c>
      <c r="B21" s="151">
        <v>0.4</v>
      </c>
      <c r="C21" s="144" t="s">
        <v>35</v>
      </c>
      <c r="D21" s="11" t="s">
        <v>124</v>
      </c>
      <c r="E21" s="144">
        <v>20</v>
      </c>
      <c r="F21" s="144" t="s">
        <v>37</v>
      </c>
      <c r="G21" s="144" t="s">
        <v>125</v>
      </c>
      <c r="H21" s="274">
        <f>7/25</f>
        <v>0.28000000000000003</v>
      </c>
      <c r="I21" s="265">
        <f>+'Seguimiento 2'!I21:I23</f>
        <v>0.35</v>
      </c>
      <c r="J21" s="265">
        <f>+'Seguimiento 3'!J21:J23</f>
        <v>0.25</v>
      </c>
      <c r="K21" s="274">
        <f>8/E21</f>
        <v>0.4</v>
      </c>
      <c r="L21" s="265">
        <f>+H21+I21+J21+K21</f>
        <v>1.28</v>
      </c>
      <c r="M21" s="265">
        <f>22*B21/E21</f>
        <v>0.44000000000000006</v>
      </c>
      <c r="N21" s="144"/>
      <c r="O21" s="144"/>
      <c r="P21" s="144"/>
      <c r="Q21" s="144"/>
      <c r="R21" s="148"/>
    </row>
    <row r="22" spans="1:18" ht="47.25" customHeight="1" x14ac:dyDescent="0.25">
      <c r="A22" s="155"/>
      <c r="B22" s="152"/>
      <c r="C22" s="145"/>
      <c r="D22" s="11" t="s">
        <v>39</v>
      </c>
      <c r="E22" s="145"/>
      <c r="F22" s="145"/>
      <c r="G22" s="145"/>
      <c r="H22" s="275"/>
      <c r="I22" s="145"/>
      <c r="J22" s="145"/>
      <c r="K22" s="275"/>
      <c r="L22" s="266"/>
      <c r="M22" s="266"/>
      <c r="N22" s="145"/>
      <c r="O22" s="145"/>
      <c r="P22" s="145"/>
      <c r="Q22" s="145"/>
      <c r="R22" s="149"/>
    </row>
    <row r="23" spans="1:18" ht="57" customHeight="1" x14ac:dyDescent="0.25">
      <c r="A23" s="156"/>
      <c r="B23" s="153"/>
      <c r="C23" s="146"/>
      <c r="D23" s="11" t="s">
        <v>41</v>
      </c>
      <c r="E23" s="145"/>
      <c r="F23" s="146"/>
      <c r="G23" s="146"/>
      <c r="H23" s="276"/>
      <c r="I23" s="146"/>
      <c r="J23" s="146"/>
      <c r="K23" s="276"/>
      <c r="L23" s="267"/>
      <c r="M23" s="267"/>
      <c r="N23" s="146"/>
      <c r="O23" s="146"/>
      <c r="P23" s="146"/>
      <c r="Q23" s="146"/>
      <c r="R23" s="150"/>
    </row>
    <row r="24" spans="1:18" ht="55.5" customHeight="1" x14ac:dyDescent="0.25">
      <c r="A24" s="154" t="s">
        <v>43</v>
      </c>
      <c r="B24" s="151">
        <v>0.3</v>
      </c>
      <c r="C24" s="144" t="s">
        <v>44</v>
      </c>
      <c r="D24" s="11" t="s">
        <v>45</v>
      </c>
      <c r="E24" s="144">
        <v>15</v>
      </c>
      <c r="F24" s="144" t="s">
        <v>29</v>
      </c>
      <c r="G24" s="144" t="s">
        <v>42</v>
      </c>
      <c r="H24" s="274">
        <f>3/30</f>
        <v>0.1</v>
      </c>
      <c r="I24" s="265">
        <f>+'Seguimiento 2'!I24:I26</f>
        <v>0.33333333333333331</v>
      </c>
      <c r="J24" s="265">
        <f>+'Seguimiento 3'!J24:J26</f>
        <v>0.4</v>
      </c>
      <c r="K24" s="274">
        <f>1/E24</f>
        <v>6.6666666666666666E-2</v>
      </c>
      <c r="L24" s="265">
        <f>+H24+I24+J24+K24</f>
        <v>0.9</v>
      </c>
      <c r="M24" s="265">
        <f>15*B24/E24</f>
        <v>0.3</v>
      </c>
      <c r="N24" s="144"/>
      <c r="O24" s="144"/>
      <c r="P24" s="144"/>
      <c r="Q24" s="144"/>
      <c r="R24" s="144"/>
    </row>
    <row r="25" spans="1:18" ht="39.75" customHeight="1" x14ac:dyDescent="0.25">
      <c r="A25" s="155"/>
      <c r="B25" s="152"/>
      <c r="C25" s="145"/>
      <c r="D25" s="11" t="s">
        <v>46</v>
      </c>
      <c r="E25" s="145"/>
      <c r="F25" s="145"/>
      <c r="G25" s="145"/>
      <c r="H25" s="275"/>
      <c r="I25" s="145"/>
      <c r="J25" s="145"/>
      <c r="K25" s="275"/>
      <c r="L25" s="266"/>
      <c r="M25" s="266"/>
      <c r="N25" s="145"/>
      <c r="O25" s="145"/>
      <c r="P25" s="145"/>
      <c r="Q25" s="145"/>
      <c r="R25" s="145"/>
    </row>
    <row r="26" spans="1:18" ht="39" customHeight="1" x14ac:dyDescent="0.25">
      <c r="A26" s="156"/>
      <c r="B26" s="153"/>
      <c r="C26" s="146"/>
      <c r="D26" s="11" t="s">
        <v>47</v>
      </c>
      <c r="E26" s="146"/>
      <c r="F26" s="146"/>
      <c r="G26" s="146"/>
      <c r="H26" s="276"/>
      <c r="I26" s="146"/>
      <c r="J26" s="146"/>
      <c r="K26" s="276"/>
      <c r="L26" s="267"/>
      <c r="M26" s="267"/>
      <c r="N26" s="146"/>
      <c r="O26" s="146"/>
      <c r="P26" s="146"/>
      <c r="Q26" s="146"/>
      <c r="R26" s="146"/>
    </row>
    <row r="27" spans="1:18" ht="33.75" customHeight="1" x14ac:dyDescent="0.25">
      <c r="A27" s="112" t="s">
        <v>48</v>
      </c>
      <c r="B27" s="113">
        <f>SUM(B17:B26)</f>
        <v>1</v>
      </c>
      <c r="C27" s="113"/>
      <c r="D27" s="5"/>
      <c r="E27" s="5"/>
      <c r="F27" s="5"/>
      <c r="G27" s="11"/>
      <c r="H27" s="113">
        <f>SUM(H18:H26)</f>
        <v>0.63</v>
      </c>
      <c r="I27" s="113">
        <f>SUM(I18:I26)</f>
        <v>0.93333333333333335</v>
      </c>
      <c r="J27" s="113">
        <f>SUM(J18:J26)</f>
        <v>1.1499999999999999</v>
      </c>
      <c r="K27" s="113">
        <f>SUM(K18:K26)</f>
        <v>0.46666666666666667</v>
      </c>
      <c r="L27" s="23">
        <f>SUM(L18:L26)/3</f>
        <v>1.06</v>
      </c>
      <c r="M27" s="23">
        <f>SUM(M18:M26)</f>
        <v>1.04</v>
      </c>
      <c r="N27" s="5"/>
      <c r="O27" s="5"/>
      <c r="P27" s="5"/>
      <c r="Q27" s="5"/>
      <c r="R27" s="5"/>
    </row>
    <row r="28" spans="1:18" ht="29.25" customHeight="1" thickBot="1" x14ac:dyDescent="0.3">
      <c r="A28" s="13"/>
    </row>
    <row r="29" spans="1:18" ht="20.25" customHeight="1" x14ac:dyDescent="0.25">
      <c r="A29" s="13"/>
      <c r="D29" s="139"/>
      <c r="E29" s="140"/>
      <c r="F29" s="268"/>
      <c r="G29" s="269"/>
      <c r="H29" s="270"/>
      <c r="I29" s="24"/>
      <c r="J29" s="24"/>
      <c r="K29" s="24"/>
      <c r="L29" s="24"/>
      <c r="M29" s="24"/>
      <c r="N29" s="24"/>
      <c r="O29" s="24"/>
      <c r="P29" s="24"/>
      <c r="Q29" s="24"/>
      <c r="R29" s="24"/>
    </row>
    <row r="30" spans="1:18" ht="15.75" thickBot="1" x14ac:dyDescent="0.3">
      <c r="A30" s="13"/>
      <c r="D30" s="137" t="s">
        <v>49</v>
      </c>
      <c r="E30" s="138"/>
      <c r="F30" s="116"/>
      <c r="G30" s="138" t="s">
        <v>50</v>
      </c>
      <c r="H30" s="141"/>
      <c r="I30" s="25"/>
      <c r="J30" s="25"/>
      <c r="K30" s="25"/>
      <c r="L30" s="25"/>
      <c r="M30" s="25"/>
      <c r="N30" s="25"/>
      <c r="O30" s="25"/>
      <c r="P30" s="25"/>
      <c r="Q30" s="25"/>
      <c r="R30" s="25"/>
    </row>
    <row r="31" spans="1:18" ht="15.75" thickBot="1" x14ac:dyDescent="0.3">
      <c r="A31" s="13"/>
    </row>
    <row r="32" spans="1:18" ht="15.75" thickBot="1" x14ac:dyDescent="0.3">
      <c r="A32" s="13"/>
      <c r="B32" s="271" t="s">
        <v>126</v>
      </c>
      <c r="C32" s="272"/>
      <c r="D32" s="272"/>
      <c r="E32" s="272"/>
      <c r="F32" s="272"/>
      <c r="G32" s="272"/>
      <c r="H32" s="273"/>
      <c r="I32" s="34"/>
      <c r="J32" s="34"/>
      <c r="K32" s="34"/>
      <c r="L32" s="34"/>
      <c r="M32" s="34"/>
      <c r="N32" s="34"/>
      <c r="O32" s="34"/>
      <c r="P32" s="34"/>
      <c r="Q32" s="34"/>
      <c r="R32" s="34"/>
    </row>
    <row r="33" spans="1:18" ht="42.75" x14ac:dyDescent="0.25">
      <c r="A33" s="13"/>
      <c r="B33" s="14" t="s">
        <v>127</v>
      </c>
      <c r="C33" s="30" t="s">
        <v>128</v>
      </c>
      <c r="D33" s="15" t="s">
        <v>129</v>
      </c>
      <c r="E33" s="15" t="s">
        <v>130</v>
      </c>
      <c r="F33" s="15" t="s">
        <v>131</v>
      </c>
      <c r="G33" s="123" t="s">
        <v>132</v>
      </c>
      <c r="H33" s="123" t="s">
        <v>133</v>
      </c>
      <c r="I33" s="25"/>
      <c r="J33" s="25"/>
      <c r="K33" s="25"/>
      <c r="L33" s="25"/>
      <c r="M33" s="25"/>
      <c r="N33" s="25"/>
      <c r="O33" s="25"/>
      <c r="P33" s="25"/>
      <c r="Q33" s="25"/>
      <c r="R33" s="25"/>
    </row>
    <row r="34" spans="1:18" ht="105" x14ac:dyDescent="0.25">
      <c r="B34" s="26" t="s">
        <v>134</v>
      </c>
      <c r="C34" s="11" t="s">
        <v>135</v>
      </c>
      <c r="D34" s="11" t="s">
        <v>136</v>
      </c>
      <c r="E34" s="16">
        <v>41807</v>
      </c>
      <c r="F34" s="11" t="s">
        <v>137</v>
      </c>
      <c r="G34" s="20"/>
      <c r="H34" s="17"/>
      <c r="I34" s="20"/>
      <c r="J34" s="20"/>
      <c r="K34" s="20"/>
      <c r="L34" s="20"/>
      <c r="M34" s="20"/>
      <c r="N34" s="20"/>
      <c r="O34" s="20"/>
      <c r="P34" s="20"/>
      <c r="Q34" s="20"/>
      <c r="R34" s="20"/>
    </row>
    <row r="35" spans="1:18" ht="42.75" x14ac:dyDescent="0.25">
      <c r="B35" s="27" t="s">
        <v>138</v>
      </c>
      <c r="C35" s="31"/>
      <c r="D35" s="5"/>
      <c r="E35" s="5"/>
      <c r="F35" s="5"/>
      <c r="G35" s="5"/>
      <c r="H35" s="17"/>
      <c r="I35" s="20"/>
      <c r="J35" s="20"/>
      <c r="K35" s="20"/>
      <c r="L35" s="20"/>
      <c r="M35" s="20"/>
      <c r="N35" s="20"/>
      <c r="O35" s="20"/>
      <c r="P35" s="20"/>
      <c r="Q35" s="20"/>
      <c r="R35" s="20"/>
    </row>
    <row r="36" spans="1:18" x14ac:dyDescent="0.25">
      <c r="B36" s="28" t="s">
        <v>60</v>
      </c>
      <c r="C36" s="32"/>
      <c r="D36" s="5"/>
      <c r="E36" s="5"/>
      <c r="F36" s="5"/>
      <c r="G36" s="5"/>
      <c r="H36" s="17"/>
      <c r="I36" s="20"/>
      <c r="J36" s="20"/>
      <c r="K36" s="20"/>
      <c r="L36" s="20"/>
      <c r="M36" s="20"/>
      <c r="N36" s="20"/>
      <c r="O36" s="20"/>
      <c r="P36" s="20"/>
      <c r="Q36" s="20"/>
      <c r="R36" s="20"/>
    </row>
    <row r="37" spans="1:18" x14ac:dyDescent="0.25">
      <c r="B37" s="28" t="s">
        <v>139</v>
      </c>
      <c r="C37" s="32"/>
      <c r="D37" s="5"/>
      <c r="E37" s="5"/>
      <c r="F37" s="5"/>
      <c r="G37" s="5"/>
      <c r="H37" s="17"/>
      <c r="I37" s="20"/>
      <c r="J37" s="20"/>
      <c r="K37" s="20"/>
      <c r="L37" s="20"/>
      <c r="M37" s="20"/>
      <c r="N37" s="20"/>
      <c r="O37" s="20"/>
      <c r="P37" s="20"/>
      <c r="Q37" s="20"/>
      <c r="R37" s="20"/>
    </row>
    <row r="38" spans="1:18" ht="15.75" thickBot="1" x14ac:dyDescent="0.3">
      <c r="B38" s="115" t="s">
        <v>140</v>
      </c>
      <c r="C38" s="33"/>
      <c r="D38" s="18"/>
      <c r="E38" s="18"/>
      <c r="F38" s="18"/>
      <c r="G38" s="18"/>
      <c r="H38" s="19"/>
      <c r="I38" s="20"/>
      <c r="J38" s="20"/>
      <c r="K38" s="20"/>
      <c r="L38" s="20"/>
      <c r="M38" s="20"/>
      <c r="N38" s="20"/>
      <c r="O38" s="20"/>
      <c r="P38" s="20"/>
      <c r="Q38" s="20"/>
      <c r="R38" s="20"/>
    </row>
    <row r="39" spans="1:18" x14ac:dyDescent="0.25">
      <c r="I39" s="20"/>
      <c r="J39" s="20"/>
      <c r="K39" s="20"/>
      <c r="L39" s="20"/>
      <c r="M39" s="20"/>
      <c r="N39" s="20"/>
      <c r="O39" s="20"/>
      <c r="P39" s="20"/>
      <c r="Q39" s="20"/>
      <c r="R39" s="20"/>
    </row>
  </sheetData>
  <mergeCells count="66">
    <mergeCell ref="H16:K16"/>
    <mergeCell ref="M16:M17"/>
    <mergeCell ref="N16:N17"/>
    <mergeCell ref="O16:P16"/>
    <mergeCell ref="Q16:R16"/>
    <mergeCell ref="B2:R2"/>
    <mergeCell ref="B3:E3"/>
    <mergeCell ref="C9:C10"/>
    <mergeCell ref="A15:G15"/>
    <mergeCell ref="H15:R15"/>
    <mergeCell ref="M18:M20"/>
    <mergeCell ref="A17:A20"/>
    <mergeCell ref="B17:B20"/>
    <mergeCell ref="C17:C20"/>
    <mergeCell ref="E17:E20"/>
    <mergeCell ref="F17:F20"/>
    <mergeCell ref="G17:G20"/>
    <mergeCell ref="H18:H20"/>
    <mergeCell ref="I18:I20"/>
    <mergeCell ref="J18:J20"/>
    <mergeCell ref="K18:K20"/>
    <mergeCell ref="L18:L20"/>
    <mergeCell ref="A21:A23"/>
    <mergeCell ref="B21:B23"/>
    <mergeCell ref="C21:C23"/>
    <mergeCell ref="E21:E23"/>
    <mergeCell ref="F21:F23"/>
    <mergeCell ref="N18:N20"/>
    <mergeCell ref="O18:O20"/>
    <mergeCell ref="P18:P20"/>
    <mergeCell ref="Q18:Q20"/>
    <mergeCell ref="R18:R20"/>
    <mergeCell ref="J24:J26"/>
    <mergeCell ref="M21:M23"/>
    <mergeCell ref="A24:A26"/>
    <mergeCell ref="B24:B26"/>
    <mergeCell ref="C24:C26"/>
    <mergeCell ref="E24:E26"/>
    <mergeCell ref="F24:F26"/>
    <mergeCell ref="G24:G26"/>
    <mergeCell ref="H24:H26"/>
    <mergeCell ref="I24:I26"/>
    <mergeCell ref="L24:L26"/>
    <mergeCell ref="G21:G23"/>
    <mergeCell ref="H21:H23"/>
    <mergeCell ref="I21:I23"/>
    <mergeCell ref="J21:J23"/>
    <mergeCell ref="K21:K23"/>
    <mergeCell ref="D29:E29"/>
    <mergeCell ref="F29:H29"/>
    <mergeCell ref="D30:E30"/>
    <mergeCell ref="G30:H30"/>
    <mergeCell ref="B32:H32"/>
    <mergeCell ref="Q21:Q23"/>
    <mergeCell ref="Q24:Q26"/>
    <mergeCell ref="R21:R23"/>
    <mergeCell ref="R24:R26"/>
    <mergeCell ref="K24:K26"/>
    <mergeCell ref="M24:M26"/>
    <mergeCell ref="N21:N23"/>
    <mergeCell ref="N24:N26"/>
    <mergeCell ref="O21:O23"/>
    <mergeCell ref="P21:P23"/>
    <mergeCell ref="O24:O26"/>
    <mergeCell ref="P24:P26"/>
    <mergeCell ref="L21:L23"/>
  </mergeCells>
  <conditionalFormatting sqref="L18">
    <cfRule type="cellIs" dxfId="1" priority="1" operator="greaterThan">
      <formula>100</formula>
    </cfRule>
  </conditionalFormatting>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M18"/>
  <sheetViews>
    <sheetView zoomScale="80" zoomScaleNormal="80" zoomScalePageLayoutView="80" workbookViewId="0">
      <selection activeCell="N13" sqref="N13"/>
    </sheetView>
  </sheetViews>
  <sheetFormatPr baseColWidth="10" defaultColWidth="10.85546875" defaultRowHeight="15" x14ac:dyDescent="0.25"/>
  <cols>
    <col min="1" max="1" width="7" style="1" customWidth="1"/>
    <col min="2" max="2" width="22.42578125" style="1" customWidth="1"/>
    <col min="3" max="3" width="36.7109375" style="1" customWidth="1"/>
    <col min="4" max="4" width="45.28515625" style="1" customWidth="1"/>
    <col min="5" max="5" width="22.7109375" style="1" customWidth="1"/>
    <col min="6" max="6" width="29.7109375" style="1" customWidth="1"/>
    <col min="7" max="7" width="15.140625" style="1" customWidth="1"/>
    <col min="8" max="8" width="14.42578125" style="1" customWidth="1"/>
    <col min="9" max="9" width="14.85546875" style="1" customWidth="1"/>
    <col min="10" max="10" width="13" style="1" customWidth="1"/>
    <col min="11" max="11" width="13.42578125" style="1" customWidth="1"/>
    <col min="12" max="13" width="15.42578125" style="1" customWidth="1"/>
    <col min="14" max="16384" width="10.85546875" style="1"/>
  </cols>
  <sheetData>
    <row r="2" spans="1:13" x14ac:dyDescent="0.25">
      <c r="B2" s="157" t="s">
        <v>101</v>
      </c>
      <c r="C2" s="157"/>
      <c r="D2" s="157"/>
      <c r="E2" s="157"/>
      <c r="F2" s="286"/>
      <c r="G2" s="286"/>
      <c r="H2" s="286"/>
      <c r="I2" s="286"/>
      <c r="J2" s="286"/>
      <c r="K2" s="286"/>
      <c r="L2" s="286"/>
      <c r="M2" s="286"/>
    </row>
    <row r="3" spans="1:13" ht="15.75" thickBot="1" x14ac:dyDescent="0.3"/>
    <row r="4" spans="1:13" ht="15.75" thickBot="1" x14ac:dyDescent="0.3">
      <c r="A4" s="287" t="s">
        <v>14</v>
      </c>
      <c r="B4" s="288"/>
      <c r="C4" s="288"/>
      <c r="D4" s="288"/>
      <c r="E4" s="288"/>
      <c r="F4" s="288"/>
      <c r="G4" s="288"/>
      <c r="H4" s="289" t="s">
        <v>107</v>
      </c>
      <c r="I4" s="272"/>
      <c r="J4" s="272"/>
      <c r="K4" s="272"/>
      <c r="L4" s="272"/>
      <c r="M4" s="272"/>
    </row>
    <row r="5" spans="1:13" ht="28.5" customHeight="1" x14ac:dyDescent="0.25">
      <c r="A5" s="114" t="s">
        <v>17</v>
      </c>
      <c r="B5" s="114" t="s">
        <v>18</v>
      </c>
      <c r="C5" s="123" t="s">
        <v>19</v>
      </c>
      <c r="D5" s="114" t="s">
        <v>20</v>
      </c>
      <c r="E5" s="114" t="s">
        <v>108</v>
      </c>
      <c r="F5" s="114" t="s">
        <v>22</v>
      </c>
      <c r="G5" s="36" t="s">
        <v>23</v>
      </c>
      <c r="H5" s="290" t="s">
        <v>109</v>
      </c>
      <c r="I5" s="291"/>
      <c r="J5" s="291"/>
      <c r="K5" s="292"/>
      <c r="L5" s="114" t="s">
        <v>110</v>
      </c>
      <c r="M5" s="293" t="s">
        <v>111</v>
      </c>
    </row>
    <row r="6" spans="1:13" ht="30" customHeight="1" x14ac:dyDescent="0.25">
      <c r="A6" s="165" t="s">
        <v>26</v>
      </c>
      <c r="B6" s="166">
        <v>0.3</v>
      </c>
      <c r="C6" s="144" t="s">
        <v>27</v>
      </c>
      <c r="D6" s="10" t="s">
        <v>28</v>
      </c>
      <c r="E6" s="144">
        <v>4</v>
      </c>
      <c r="F6" s="144" t="s">
        <v>29</v>
      </c>
      <c r="G6" s="158" t="s">
        <v>30</v>
      </c>
      <c r="H6" s="111" t="s">
        <v>114</v>
      </c>
      <c r="I6" s="111" t="s">
        <v>115</v>
      </c>
      <c r="J6" s="111" t="s">
        <v>116</v>
      </c>
      <c r="K6" s="111" t="s">
        <v>117</v>
      </c>
      <c r="L6" s="9" t="s">
        <v>118</v>
      </c>
      <c r="M6" s="294"/>
    </row>
    <row r="7" spans="1:13" ht="45" customHeight="1" x14ac:dyDescent="0.25">
      <c r="A7" s="165"/>
      <c r="B7" s="165"/>
      <c r="C7" s="145"/>
      <c r="D7" s="11" t="s">
        <v>31</v>
      </c>
      <c r="E7" s="145"/>
      <c r="F7" s="145"/>
      <c r="G7" s="158"/>
      <c r="H7" s="274">
        <f>1/E6</f>
        <v>0.25</v>
      </c>
      <c r="I7" s="274">
        <v>0.25</v>
      </c>
      <c r="J7" s="274">
        <v>0.5</v>
      </c>
      <c r="K7" s="274">
        <v>0</v>
      </c>
      <c r="L7" s="280">
        <f>+H7+I7+J7+K7</f>
        <v>1</v>
      </c>
      <c r="M7" s="280">
        <f>4*B6/E6</f>
        <v>0.3</v>
      </c>
    </row>
    <row r="8" spans="1:13" ht="35.25" customHeight="1" x14ac:dyDescent="0.25">
      <c r="A8" s="165"/>
      <c r="B8" s="165"/>
      <c r="C8" s="145"/>
      <c r="D8" s="11" t="s">
        <v>32</v>
      </c>
      <c r="E8" s="145"/>
      <c r="F8" s="145"/>
      <c r="G8" s="158"/>
      <c r="H8" s="275"/>
      <c r="I8" s="275"/>
      <c r="J8" s="275"/>
      <c r="K8" s="275"/>
      <c r="L8" s="281"/>
      <c r="M8" s="281"/>
    </row>
    <row r="9" spans="1:13" ht="39.75" customHeight="1" x14ac:dyDescent="0.25">
      <c r="A9" s="165"/>
      <c r="B9" s="165"/>
      <c r="C9" s="146"/>
      <c r="D9" s="11" t="s">
        <v>33</v>
      </c>
      <c r="E9" s="146"/>
      <c r="F9" s="146"/>
      <c r="G9" s="158"/>
      <c r="H9" s="276"/>
      <c r="I9" s="276"/>
      <c r="J9" s="276"/>
      <c r="K9" s="276"/>
      <c r="L9" s="282"/>
      <c r="M9" s="282"/>
    </row>
    <row r="10" spans="1:13" ht="56.25" customHeight="1" x14ac:dyDescent="0.25">
      <c r="A10" s="154" t="s">
        <v>34</v>
      </c>
      <c r="B10" s="151">
        <v>0.4</v>
      </c>
      <c r="C10" s="144" t="s">
        <v>35</v>
      </c>
      <c r="D10" s="11" t="s">
        <v>124</v>
      </c>
      <c r="E10" s="144">
        <v>20</v>
      </c>
      <c r="F10" s="144" t="s">
        <v>37</v>
      </c>
      <c r="G10" s="144" t="s">
        <v>125</v>
      </c>
      <c r="H10" s="274">
        <f>7/25</f>
        <v>0.28000000000000003</v>
      </c>
      <c r="I10" s="265">
        <v>0.35</v>
      </c>
      <c r="J10" s="265">
        <v>0.25</v>
      </c>
      <c r="K10" s="274">
        <f>8/E10</f>
        <v>0.4</v>
      </c>
      <c r="L10" s="265">
        <f>+H10+I10+J10+K10</f>
        <v>1.28</v>
      </c>
      <c r="M10" s="265">
        <f>22*B10/E10</f>
        <v>0.44000000000000006</v>
      </c>
    </row>
    <row r="11" spans="1:13" ht="47.25" customHeight="1" x14ac:dyDescent="0.25">
      <c r="A11" s="155"/>
      <c r="B11" s="152"/>
      <c r="C11" s="145"/>
      <c r="D11" s="11" t="s">
        <v>39</v>
      </c>
      <c r="E11" s="145"/>
      <c r="F11" s="145"/>
      <c r="G11" s="145"/>
      <c r="H11" s="275"/>
      <c r="I11" s="145"/>
      <c r="J11" s="145"/>
      <c r="K11" s="275"/>
      <c r="L11" s="266"/>
      <c r="M11" s="266"/>
    </row>
    <row r="12" spans="1:13" ht="57" customHeight="1" x14ac:dyDescent="0.25">
      <c r="A12" s="156"/>
      <c r="B12" s="153"/>
      <c r="C12" s="146"/>
      <c r="D12" s="11" t="s">
        <v>41</v>
      </c>
      <c r="E12" s="145"/>
      <c r="F12" s="146"/>
      <c r="G12" s="146"/>
      <c r="H12" s="276"/>
      <c r="I12" s="146"/>
      <c r="J12" s="146"/>
      <c r="K12" s="276"/>
      <c r="L12" s="267"/>
      <c r="M12" s="267"/>
    </row>
    <row r="13" spans="1:13" ht="55.5" customHeight="1" x14ac:dyDescent="0.25">
      <c r="A13" s="154" t="s">
        <v>43</v>
      </c>
      <c r="B13" s="151">
        <v>0.3</v>
      </c>
      <c r="C13" s="144" t="s">
        <v>44</v>
      </c>
      <c r="D13" s="11" t="s">
        <v>45</v>
      </c>
      <c r="E13" s="144">
        <v>15</v>
      </c>
      <c r="F13" s="144" t="s">
        <v>29</v>
      </c>
      <c r="G13" s="144" t="s">
        <v>42</v>
      </c>
      <c r="H13" s="274">
        <f>3/30</f>
        <v>0.1</v>
      </c>
      <c r="I13" s="265">
        <v>0.33</v>
      </c>
      <c r="J13" s="265">
        <v>0.4</v>
      </c>
      <c r="K13" s="274">
        <f>1/E13</f>
        <v>6.6666666666666666E-2</v>
      </c>
      <c r="L13" s="265">
        <f>+H13+I13+J13+K13</f>
        <v>0.89666666666666672</v>
      </c>
      <c r="M13" s="265">
        <f>15*B13/E13</f>
        <v>0.3</v>
      </c>
    </row>
    <row r="14" spans="1:13" ht="39.75" customHeight="1" x14ac:dyDescent="0.25">
      <c r="A14" s="155"/>
      <c r="B14" s="152"/>
      <c r="C14" s="145"/>
      <c r="D14" s="11" t="s">
        <v>46</v>
      </c>
      <c r="E14" s="145"/>
      <c r="F14" s="145"/>
      <c r="G14" s="145"/>
      <c r="H14" s="275"/>
      <c r="I14" s="145"/>
      <c r="J14" s="145"/>
      <c r="K14" s="275"/>
      <c r="L14" s="266"/>
      <c r="M14" s="266"/>
    </row>
    <row r="15" spans="1:13" ht="39" customHeight="1" x14ac:dyDescent="0.25">
      <c r="A15" s="156"/>
      <c r="B15" s="153"/>
      <c r="C15" s="146"/>
      <c r="D15" s="11" t="s">
        <v>47</v>
      </c>
      <c r="E15" s="146"/>
      <c r="F15" s="146"/>
      <c r="G15" s="146"/>
      <c r="H15" s="276"/>
      <c r="I15" s="146"/>
      <c r="J15" s="146"/>
      <c r="K15" s="276"/>
      <c r="L15" s="267"/>
      <c r="M15" s="267"/>
    </row>
    <row r="16" spans="1:13" ht="33.75" customHeight="1" x14ac:dyDescent="0.25">
      <c r="A16" s="112" t="s">
        <v>48</v>
      </c>
      <c r="B16" s="113">
        <f>SUM(B6:B15)</f>
        <v>1</v>
      </c>
      <c r="C16" s="113"/>
      <c r="D16" s="5"/>
      <c r="E16" s="5"/>
      <c r="F16" s="5"/>
      <c r="G16" s="11"/>
      <c r="H16" s="113">
        <f>SUM(H7:H15)</f>
        <v>0.63</v>
      </c>
      <c r="I16" s="113">
        <f>SUM(I7:I15)</f>
        <v>0.92999999999999994</v>
      </c>
      <c r="J16" s="113">
        <f>SUM(J7:J15)</f>
        <v>1.1499999999999999</v>
      </c>
      <c r="K16" s="113">
        <f>SUM(K7:K15)</f>
        <v>0.46666666666666667</v>
      </c>
      <c r="L16" s="23">
        <f>SUM(L7:L15)/3</f>
        <v>1.058888888888889</v>
      </c>
      <c r="M16" s="23">
        <f>SUM(M7:M15)</f>
        <v>1.04</v>
      </c>
    </row>
    <row r="17" spans="1:13" ht="29.25" customHeight="1" x14ac:dyDescent="0.25">
      <c r="A17" s="13"/>
    </row>
    <row r="18" spans="1:13" x14ac:dyDescent="0.25">
      <c r="I18" s="20"/>
      <c r="J18" s="20"/>
      <c r="K18" s="20"/>
      <c r="L18" s="20"/>
      <c r="M18" s="20"/>
    </row>
  </sheetData>
  <mergeCells count="41">
    <mergeCell ref="B2:M2"/>
    <mergeCell ref="A4:G4"/>
    <mergeCell ref="H4:M4"/>
    <mergeCell ref="H5:K5"/>
    <mergeCell ref="M5:M6"/>
    <mergeCell ref="M7:M9"/>
    <mergeCell ref="A6:A9"/>
    <mergeCell ref="B6:B9"/>
    <mergeCell ref="C6:C9"/>
    <mergeCell ref="E6:E9"/>
    <mergeCell ref="F6:F9"/>
    <mergeCell ref="G6:G9"/>
    <mergeCell ref="H7:H9"/>
    <mergeCell ref="I7:I9"/>
    <mergeCell ref="J7:J9"/>
    <mergeCell ref="K7:K9"/>
    <mergeCell ref="L7:L9"/>
    <mergeCell ref="A10:A12"/>
    <mergeCell ref="B10:B12"/>
    <mergeCell ref="C10:C12"/>
    <mergeCell ref="E10:E12"/>
    <mergeCell ref="F10:F12"/>
    <mergeCell ref="M10:M12"/>
    <mergeCell ref="G10:G12"/>
    <mergeCell ref="H10:H12"/>
    <mergeCell ref="I10:I12"/>
    <mergeCell ref="J10:J12"/>
    <mergeCell ref="K10:K12"/>
    <mergeCell ref="L10:L12"/>
    <mergeCell ref="M13:M15"/>
    <mergeCell ref="A13:A15"/>
    <mergeCell ref="B13:B15"/>
    <mergeCell ref="C13:C15"/>
    <mergeCell ref="E13:E15"/>
    <mergeCell ref="F13:F15"/>
    <mergeCell ref="G13:G15"/>
    <mergeCell ref="H13:H15"/>
    <mergeCell ref="I13:I15"/>
    <mergeCell ref="J13:J15"/>
    <mergeCell ref="K13:K15"/>
    <mergeCell ref="L13:L15"/>
  </mergeCells>
  <conditionalFormatting sqref="L7">
    <cfRule type="cellIs" dxfId="0" priority="1" operator="greaterThan">
      <formula>100</formula>
    </cfRule>
  </conditionalFormatting>
  <pageMargins left="0.7" right="0.7" top="0.75" bottom="0.75" header="0.3" footer="0.3"/>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B1:I20"/>
  <sheetViews>
    <sheetView view="pageBreakPreview" zoomScale="71" zoomScaleSheetLayoutView="71" workbookViewId="0">
      <selection activeCell="P13" sqref="P13"/>
    </sheetView>
  </sheetViews>
  <sheetFormatPr baseColWidth="10" defaultColWidth="11.42578125" defaultRowHeight="15" x14ac:dyDescent="0.25"/>
  <cols>
    <col min="1" max="1" width="3.28515625" customWidth="1"/>
    <col min="2" max="2" width="6.85546875" customWidth="1"/>
    <col min="3" max="3" width="15.7109375" customWidth="1"/>
    <col min="4" max="4" width="19.7109375" customWidth="1"/>
    <col min="8" max="8" width="15.28515625" customWidth="1"/>
    <col min="9" max="9" width="17.85546875" customWidth="1"/>
  </cols>
  <sheetData>
    <row r="1" spans="2:9" ht="25.5" customHeight="1" thickBot="1" x14ac:dyDescent="0.3"/>
    <row r="2" spans="2:9" ht="15.75" hidden="1" thickBot="1" x14ac:dyDescent="0.3"/>
    <row r="3" spans="2:9" ht="38.25" customHeight="1" thickBot="1" x14ac:dyDescent="0.3">
      <c r="B3" s="312" t="s">
        <v>144</v>
      </c>
      <c r="C3" s="313"/>
      <c r="D3" s="313"/>
      <c r="E3" s="313"/>
      <c r="F3" s="313"/>
      <c r="G3" s="313"/>
      <c r="H3" s="313"/>
      <c r="I3" s="314"/>
    </row>
    <row r="4" spans="2:9" ht="15.75" thickBot="1" x14ac:dyDescent="0.3">
      <c r="B4" s="310" t="s">
        <v>145</v>
      </c>
      <c r="C4" s="306"/>
      <c r="D4" s="306"/>
      <c r="E4" s="315" t="s">
        <v>146</v>
      </c>
      <c r="F4" s="316"/>
      <c r="G4" s="317"/>
      <c r="H4" s="306" t="s">
        <v>147</v>
      </c>
      <c r="I4" s="307"/>
    </row>
    <row r="5" spans="2:9" ht="15.75" thickBot="1" x14ac:dyDescent="0.3">
      <c r="B5" s="311"/>
      <c r="C5" s="308"/>
      <c r="D5" s="308"/>
      <c r="E5" s="59">
        <v>1</v>
      </c>
      <c r="F5" s="60">
        <v>2</v>
      </c>
      <c r="G5" s="60">
        <v>3</v>
      </c>
      <c r="H5" s="308"/>
      <c r="I5" s="309"/>
    </row>
    <row r="6" spans="2:9" ht="30.75" customHeight="1" x14ac:dyDescent="0.25">
      <c r="B6" s="55">
        <v>1</v>
      </c>
      <c r="C6" s="302" t="s">
        <v>148</v>
      </c>
      <c r="D6" s="302"/>
      <c r="E6" s="61"/>
      <c r="F6" s="61"/>
      <c r="G6" s="61"/>
      <c r="H6" s="318"/>
      <c r="I6" s="319"/>
    </row>
    <row r="7" spans="2:9" ht="39" customHeight="1" x14ac:dyDescent="0.25">
      <c r="B7" s="54">
        <v>2</v>
      </c>
      <c r="C7" s="303" t="s">
        <v>149</v>
      </c>
      <c r="D7" s="303"/>
      <c r="E7" s="50"/>
      <c r="F7" s="50"/>
      <c r="G7" s="50"/>
      <c r="H7" s="300"/>
      <c r="I7" s="301"/>
    </row>
    <row r="8" spans="2:9" ht="30" customHeight="1" x14ac:dyDescent="0.25">
      <c r="B8" s="54">
        <v>3</v>
      </c>
      <c r="C8" s="303" t="s">
        <v>150</v>
      </c>
      <c r="D8" s="303"/>
      <c r="E8" s="50"/>
      <c r="F8" s="50"/>
      <c r="G8" s="50"/>
      <c r="H8" s="300"/>
      <c r="I8" s="301"/>
    </row>
    <row r="9" spans="2:9" ht="34.5" customHeight="1" x14ac:dyDescent="0.25">
      <c r="B9" s="54">
        <v>4</v>
      </c>
      <c r="C9" s="303" t="s">
        <v>151</v>
      </c>
      <c r="D9" s="303"/>
      <c r="E9" s="50"/>
      <c r="F9" s="50"/>
      <c r="G9" s="50"/>
      <c r="H9" s="300"/>
      <c r="I9" s="301"/>
    </row>
    <row r="10" spans="2:9" ht="30.75" customHeight="1" x14ac:dyDescent="0.25">
      <c r="B10" s="54">
        <v>5</v>
      </c>
      <c r="C10" s="303" t="s">
        <v>152</v>
      </c>
      <c r="D10" s="303"/>
      <c r="E10" s="50"/>
      <c r="F10" s="50"/>
      <c r="G10" s="50"/>
      <c r="H10" s="300"/>
      <c r="I10" s="301"/>
    </row>
    <row r="11" spans="2:9" ht="33.75" customHeight="1" x14ac:dyDescent="0.25">
      <c r="B11" s="54">
        <v>6</v>
      </c>
      <c r="C11" s="303" t="s">
        <v>153</v>
      </c>
      <c r="D11" s="303"/>
      <c r="E11" s="50"/>
      <c r="F11" s="50"/>
      <c r="G11" s="50"/>
      <c r="H11" s="300"/>
      <c r="I11" s="301"/>
    </row>
    <row r="12" spans="2:9" ht="25.5" customHeight="1" x14ac:dyDescent="0.25">
      <c r="B12" s="54">
        <v>7</v>
      </c>
      <c r="C12" s="303" t="s">
        <v>154</v>
      </c>
      <c r="D12" s="303"/>
      <c r="E12" s="51"/>
      <c r="F12" s="51"/>
      <c r="G12" s="51"/>
      <c r="H12" s="304"/>
      <c r="I12" s="305"/>
    </row>
    <row r="13" spans="2:9" ht="46.5" customHeight="1" x14ac:dyDescent="0.25">
      <c r="B13" s="54">
        <v>8</v>
      </c>
      <c r="C13" s="303" t="s">
        <v>155</v>
      </c>
      <c r="D13" s="303"/>
      <c r="E13" s="51"/>
      <c r="F13" s="51"/>
      <c r="G13" s="51"/>
      <c r="H13" s="304"/>
      <c r="I13" s="305"/>
    </row>
    <row r="14" spans="2:9" ht="30.75" customHeight="1" x14ac:dyDescent="0.25">
      <c r="B14" s="54">
        <v>9</v>
      </c>
      <c r="C14" s="303" t="s">
        <v>156</v>
      </c>
      <c r="D14" s="303"/>
      <c r="E14" s="51"/>
      <c r="F14" s="51"/>
      <c r="G14" s="51"/>
      <c r="H14" s="304"/>
      <c r="I14" s="305"/>
    </row>
    <row r="15" spans="2:9" x14ac:dyDescent="0.25">
      <c r="B15" s="54">
        <v>10</v>
      </c>
      <c r="C15" s="303"/>
      <c r="D15" s="303"/>
      <c r="E15" s="51"/>
      <c r="F15" s="51"/>
      <c r="G15" s="51"/>
      <c r="H15" s="304"/>
      <c r="I15" s="305"/>
    </row>
    <row r="16" spans="2:9" x14ac:dyDescent="0.25">
      <c r="B16" s="54">
        <v>11</v>
      </c>
      <c r="C16" s="303"/>
      <c r="D16" s="303"/>
      <c r="E16" s="51"/>
      <c r="F16" s="51"/>
      <c r="G16" s="51"/>
      <c r="H16" s="304"/>
      <c r="I16" s="305"/>
    </row>
    <row r="17" spans="2:9" x14ac:dyDescent="0.25">
      <c r="B17" s="54">
        <v>12</v>
      </c>
      <c r="C17" s="303"/>
      <c r="D17" s="303"/>
      <c r="E17" s="51"/>
      <c r="F17" s="51"/>
      <c r="G17" s="51"/>
      <c r="H17" s="304"/>
      <c r="I17" s="305"/>
    </row>
    <row r="18" spans="2:9" ht="15.75" thickBot="1" x14ac:dyDescent="0.3"/>
    <row r="19" spans="2:9" ht="11.25" customHeight="1" thickBot="1" x14ac:dyDescent="0.3">
      <c r="B19" s="299" t="s">
        <v>157</v>
      </c>
      <c r="C19" s="299"/>
      <c r="D19" s="299"/>
      <c r="E19" s="299"/>
      <c r="F19" s="299"/>
      <c r="G19" s="299"/>
      <c r="H19" s="299"/>
      <c r="I19" s="299"/>
    </row>
    <row r="20" spans="2:9" ht="6.75" customHeight="1" thickBot="1" x14ac:dyDescent="0.3">
      <c r="B20" s="299"/>
      <c r="C20" s="299"/>
      <c r="D20" s="299"/>
      <c r="E20" s="299"/>
      <c r="F20" s="299"/>
      <c r="G20" s="299"/>
      <c r="H20" s="299"/>
      <c r="I20" s="299"/>
    </row>
  </sheetData>
  <mergeCells count="29">
    <mergeCell ref="H12:I12"/>
    <mergeCell ref="H10:I10"/>
    <mergeCell ref="C11:D11"/>
    <mergeCell ref="C12:D12"/>
    <mergeCell ref="H8:I8"/>
    <mergeCell ref="H9:I9"/>
    <mergeCell ref="H11:I11"/>
    <mergeCell ref="C10:D10"/>
    <mergeCell ref="H4:I5"/>
    <mergeCell ref="B4:D5"/>
    <mergeCell ref="B3:I3"/>
    <mergeCell ref="E4:G4"/>
    <mergeCell ref="H6:I6"/>
    <mergeCell ref="B19:I20"/>
    <mergeCell ref="H7:I7"/>
    <mergeCell ref="C6:D6"/>
    <mergeCell ref="C7:D7"/>
    <mergeCell ref="C8:D8"/>
    <mergeCell ref="C9:D9"/>
    <mergeCell ref="H13:I13"/>
    <mergeCell ref="H14:I14"/>
    <mergeCell ref="C17:D17"/>
    <mergeCell ref="H17:I17"/>
    <mergeCell ref="H15:I15"/>
    <mergeCell ref="H16:I16"/>
    <mergeCell ref="C13:D13"/>
    <mergeCell ref="C14:D14"/>
    <mergeCell ref="C15:D15"/>
    <mergeCell ref="C16:D16"/>
  </mergeCells>
  <pageMargins left="0.7" right="0.7" top="0.75" bottom="0.75" header="0.3" footer="0.3"/>
  <pageSetup scale="80"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E21"/>
  <sheetViews>
    <sheetView workbookViewId="0">
      <selection activeCell="D6" sqref="D6"/>
    </sheetView>
  </sheetViews>
  <sheetFormatPr baseColWidth="10" defaultColWidth="11.42578125" defaultRowHeight="15" x14ac:dyDescent="0.25"/>
  <cols>
    <col min="2" max="2" width="20.42578125" customWidth="1"/>
    <col min="3" max="3" width="38.28515625" customWidth="1"/>
    <col min="4" max="4" width="48.7109375" customWidth="1"/>
  </cols>
  <sheetData>
    <row r="2" spans="2:5" x14ac:dyDescent="0.25">
      <c r="B2" s="327" t="s">
        <v>158</v>
      </c>
      <c r="C2" s="38" t="s">
        <v>2</v>
      </c>
      <c r="D2" s="37"/>
      <c r="E2" s="37"/>
    </row>
    <row r="3" spans="2:5" x14ac:dyDescent="0.25">
      <c r="B3" s="327"/>
      <c r="C3" s="39" t="s">
        <v>159</v>
      </c>
    </row>
    <row r="4" spans="2:5" x14ac:dyDescent="0.25">
      <c r="B4" s="327"/>
      <c r="C4" s="39" t="s">
        <v>160</v>
      </c>
    </row>
    <row r="5" spans="2:5" x14ac:dyDescent="0.25">
      <c r="B5" s="327"/>
      <c r="C5" s="39" t="s">
        <v>161</v>
      </c>
    </row>
    <row r="6" spans="2:5" x14ac:dyDescent="0.25">
      <c r="B6" s="327"/>
      <c r="C6" s="325" t="s">
        <v>162</v>
      </c>
    </row>
    <row r="7" spans="2:5" x14ac:dyDescent="0.25">
      <c r="B7" s="327"/>
      <c r="C7" s="326"/>
    </row>
    <row r="8" spans="2:5" ht="135.75" customHeight="1" x14ac:dyDescent="0.25">
      <c r="B8" s="320" t="s">
        <v>14</v>
      </c>
      <c r="C8" s="41" t="s">
        <v>18</v>
      </c>
      <c r="D8" s="44" t="s">
        <v>163</v>
      </c>
    </row>
    <row r="9" spans="2:5" ht="106.5" customHeight="1" x14ac:dyDescent="0.25">
      <c r="B9" s="321"/>
      <c r="C9" s="42" t="s">
        <v>19</v>
      </c>
      <c r="D9" s="45" t="s">
        <v>164</v>
      </c>
    </row>
    <row r="10" spans="2:5" ht="60" x14ac:dyDescent="0.25">
      <c r="B10" s="321"/>
      <c r="C10" s="41" t="s">
        <v>20</v>
      </c>
      <c r="D10" s="45" t="s">
        <v>165</v>
      </c>
    </row>
    <row r="11" spans="2:5" ht="45" x14ac:dyDescent="0.25">
      <c r="B11" s="321"/>
      <c r="C11" s="43" t="s">
        <v>21</v>
      </c>
      <c r="D11" s="46" t="s">
        <v>166</v>
      </c>
    </row>
    <row r="12" spans="2:5" ht="75" x14ac:dyDescent="0.25">
      <c r="B12" s="321"/>
      <c r="C12" s="43" t="s">
        <v>22</v>
      </c>
      <c r="D12" s="46" t="s">
        <v>167</v>
      </c>
    </row>
    <row r="13" spans="2:5" ht="51.75" customHeight="1" x14ac:dyDescent="0.25">
      <c r="B13" s="321"/>
      <c r="C13" s="43" t="s">
        <v>23</v>
      </c>
      <c r="D13" s="47" t="s">
        <v>168</v>
      </c>
    </row>
    <row r="14" spans="2:5" ht="48" customHeight="1" x14ac:dyDescent="0.25">
      <c r="B14" s="321"/>
      <c r="C14" s="41" t="s">
        <v>169</v>
      </c>
    </row>
    <row r="15" spans="2:5" ht="39" customHeight="1" x14ac:dyDescent="0.25">
      <c r="B15" s="322"/>
      <c r="C15" s="41" t="s">
        <v>170</v>
      </c>
    </row>
    <row r="16" spans="2:5" ht="39" customHeight="1" x14ac:dyDescent="0.25">
      <c r="B16" s="323" t="s">
        <v>171</v>
      </c>
      <c r="C16" s="40" t="s">
        <v>109</v>
      </c>
    </row>
    <row r="17" spans="2:3" x14ac:dyDescent="0.25">
      <c r="B17" s="324"/>
      <c r="C17" s="40" t="s">
        <v>172</v>
      </c>
    </row>
    <row r="18" spans="2:3" x14ac:dyDescent="0.25">
      <c r="B18" s="324"/>
      <c r="C18" s="48" t="s">
        <v>111</v>
      </c>
    </row>
    <row r="19" spans="2:3" x14ac:dyDescent="0.25">
      <c r="B19" s="324"/>
      <c r="C19" s="48" t="s">
        <v>112</v>
      </c>
    </row>
    <row r="20" spans="2:3" x14ac:dyDescent="0.25">
      <c r="B20" s="324"/>
      <c r="C20" s="48" t="s">
        <v>173</v>
      </c>
    </row>
    <row r="21" spans="2:3" x14ac:dyDescent="0.25">
      <c r="B21" s="324"/>
      <c r="C21" s="48" t="s">
        <v>174</v>
      </c>
    </row>
  </sheetData>
  <mergeCells count="4">
    <mergeCell ref="B8:B15"/>
    <mergeCell ref="B16:B21"/>
    <mergeCell ref="C6:C7"/>
    <mergeCell ref="B2:B7"/>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0948c079-19c9-4a36-bb7d-d65ca794eba7">NV5X2DCNMZXR-2135218115-416</_dlc_DocId>
    <_dlc_DocIdUrl xmlns="0948c079-19c9-4a36-bb7d-d65ca794eba7">
      <Url>https://www.supersociedades.gov.co/nuestra_entidad/EstOrgTal/_layouts/15/DocIdRedir.aspx?ID=NV5X2DCNMZXR-2135218115-416</Url>
      <Description>NV5X2DCNMZXR-2135218115-416</Description>
    </_dlc_DocIdUrl>
    <A_x00f1_o xmlns="fa151406-5585-4b74-a996-4a96add1b61b">2021</A_x00f1_o>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A97ACAD5D811B145ACA27D6F8A264CB4" ma:contentTypeVersion="1" ma:contentTypeDescription="Crear nuevo documento." ma:contentTypeScope="" ma:versionID="003c531d464090155bf7c8bb92afe5de">
  <xsd:schema xmlns:xsd="http://www.w3.org/2001/XMLSchema" xmlns:xs="http://www.w3.org/2001/XMLSchema" xmlns:p="http://schemas.microsoft.com/office/2006/metadata/properties" xmlns:ns2="0948c079-19c9-4a36-bb7d-d65ca794eba7" xmlns:ns3="fa151406-5585-4b74-a996-4a96add1b61b" targetNamespace="http://schemas.microsoft.com/office/2006/metadata/properties" ma:root="true" ma:fieldsID="ebb0d3488976b130f0f6e7e69264d048" ns2:_="" ns3:_="">
    <xsd:import namespace="0948c079-19c9-4a36-bb7d-d65ca794eba7"/>
    <xsd:import namespace="fa151406-5585-4b74-a996-4a96add1b61b"/>
    <xsd:element name="properties">
      <xsd:complexType>
        <xsd:sequence>
          <xsd:element name="documentManagement">
            <xsd:complexType>
              <xsd:all>
                <xsd:element ref="ns2:_dlc_DocId" minOccurs="0"/>
                <xsd:element ref="ns2:_dlc_DocIdUrl" minOccurs="0"/>
                <xsd:element ref="ns2:_dlc_DocIdPersistId" minOccurs="0"/>
                <xsd:element ref="ns3:A_x00f1_o"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8c079-19c9-4a36-bb7d-d65ca794eba7"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fa151406-5585-4b74-a996-4a96add1b61b" elementFormDefault="qualified">
    <xsd:import namespace="http://schemas.microsoft.com/office/2006/documentManagement/types"/>
    <xsd:import namespace="http://schemas.microsoft.com/office/infopath/2007/PartnerControls"/>
    <xsd:element name="A_x00f1_o" ma:index="11" nillable="true" ma:displayName="Año" ma:decimals="0" ma:internalName="A_x00f1_o">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620DCF19-EACF-426F-9969-2CB170FF1E15}">
  <ds:schemaRefs>
    <ds:schemaRef ds:uri="http://schemas.microsoft.com/sharepoint/v3/contenttype/forms"/>
  </ds:schemaRefs>
</ds:datastoreItem>
</file>

<file path=customXml/itemProps2.xml><?xml version="1.0" encoding="utf-8"?>
<ds:datastoreItem xmlns:ds="http://schemas.openxmlformats.org/officeDocument/2006/customXml" ds:itemID="{31C78106-F403-430B-B850-41F666563853}">
  <ds:schemaRefs>
    <ds:schemaRef ds:uri="http://purl.org/dc/elements/1.1/"/>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B1A46A2B-DEC1-41C2-9AF3-4DC3ABCE1403}"/>
</file>

<file path=customXml/itemProps4.xml><?xml version="1.0" encoding="utf-8"?>
<ds:datastoreItem xmlns:ds="http://schemas.openxmlformats.org/officeDocument/2006/customXml" ds:itemID="{A6E15E48-4672-474C-BB6C-E0E3C03F524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3</vt:i4>
      </vt:variant>
    </vt:vector>
  </HeadingPairs>
  <TitlesOfParts>
    <vt:vector size="12" baseType="lpstr">
      <vt:lpstr>Concertacion </vt:lpstr>
      <vt:lpstr>instructivo de diligenciamiento</vt:lpstr>
      <vt:lpstr>ANEXO 1</vt:lpstr>
      <vt:lpstr>Seguimiento 2</vt:lpstr>
      <vt:lpstr>Seguimiento 3</vt:lpstr>
      <vt:lpstr>Seguimiento 4</vt:lpstr>
      <vt:lpstr>Final</vt:lpstr>
      <vt:lpstr>Componente de Gestion Adicional</vt:lpstr>
      <vt:lpstr>Instructivo</vt:lpstr>
      <vt:lpstr>'ANEXO 1'!Área_de_impresión</vt:lpstr>
      <vt:lpstr>'Componente de Gestion Adicional'!Área_de_impresión</vt:lpstr>
      <vt:lpstr>'instructivo de diligenciamiento'!Área_de_impresión</vt:lpstr>
    </vt:vector>
  </TitlesOfParts>
  <Manager/>
  <Company>Departamento Administrativo de la Función Pública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Deyanira del Pilar Ospina</dc:title>
  <dc:subject/>
  <dc:creator>Jeimy Paola Ortiz Gracia</dc:creator>
  <cp:keywords>servidores públicos,gerentes,gobierno</cp:keywords>
  <dc:description/>
  <cp:lastModifiedBy>Martha Ruth Ardila</cp:lastModifiedBy>
  <cp:revision/>
  <dcterms:created xsi:type="dcterms:W3CDTF">2014-03-17T17:12:16Z</dcterms:created>
  <dcterms:modified xsi:type="dcterms:W3CDTF">2021-08-13T20:11:22Z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0x010100A97ACAD5D811B145ACA27D6F8A264CB4</vt:lpwstr>
  </property>
  <property fmtid="{D5CDD505-2E9C-101B-9397-08002B2CF9AE}" pid="3" name="_dlc_DocIdItemGuid">
    <vt:lpwstr>4a01194a-47e9-45f9-9b6b-24ed97f6df26</vt:lpwstr>
  </property>
  <property fmtid="{D5CDD505-2E9C-101B-9397-08002B2CF9AE}" pid="4" name="Año">
    <vt:r8>2021</vt:r8>
  </property>
</Properties>
</file>