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comments2.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RH\Evaluaciones 2021\"/>
    </mc:Choice>
  </mc:AlternateContent>
  <bookViews>
    <workbookView xWindow="0" yWindow="0" windowWidth="15600" windowHeight="11760" tabRatio="712" firstSheet="2" activeTab="4"/>
  </bookViews>
  <sheets>
    <sheet name="Concertacion " sheetId="1" state="hidden" r:id="rId1"/>
    <sheet name="MANUAL" sheetId="22" state="hidden" r:id="rId2"/>
    <sheet name="instructivo de diligenciamiento" sheetId="23" r:id="rId3"/>
    <sheet name="CONCERTACION" sheetId="12" r:id="rId4"/>
    <sheet name="SEGUIMIENTO " sheetId="24" r:id="rId5"/>
    <sheet name="ANEXO 1 " sheetId="25" r:id="rId6"/>
    <sheet name="ANEXO 2" sheetId="26" r:id="rId7"/>
    <sheet name="Seguimiento 2" sheetId="5" state="hidden" r:id="rId8"/>
    <sheet name="Seguimiento 3" sheetId="6" state="hidden" r:id="rId9"/>
    <sheet name="Seguimiento 4" sheetId="7" state="hidden" r:id="rId10"/>
    <sheet name="Final" sheetId="9" state="hidden" r:id="rId11"/>
    <sheet name="Componente de Gestion Adicional" sheetId="14" state="hidden" r:id="rId12"/>
    <sheet name="Instructivo" sheetId="3" state="hidden" r:id="rId13"/>
  </sheets>
  <externalReferences>
    <externalReference r:id="rId14"/>
    <externalReference r:id="rId15"/>
  </externalReferences>
  <definedNames>
    <definedName name="_xlnm.Print_Area" localSheetId="11">'Componente de Gestion Adicional'!$A$1:$O$20</definedName>
    <definedName name="_xlnm.Print_Area" localSheetId="3">CONCERTACION!$B$1:$R$42</definedName>
    <definedName name="_xlnm.Print_Area" localSheetId="2">'instructivo de diligenciamiento'!$A$1:$J$41</definedName>
    <definedName name="_xlnm.Print_Area" localSheetId="1">MANUAL!$A$1:$U$47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1" i="26" l="1"/>
  <c r="D16" i="26"/>
  <c r="E16" i="26" s="1"/>
  <c r="D14" i="26"/>
  <c r="E14" i="26" s="1"/>
  <c r="D4" i="26"/>
  <c r="D3" i="26"/>
  <c r="D2" i="26"/>
  <c r="D1" i="26"/>
  <c r="G71" i="25"/>
  <c r="F71" i="25"/>
  <c r="G70" i="25"/>
  <c r="F70" i="25"/>
  <c r="E70" i="25"/>
  <c r="E71" i="25" s="1"/>
  <c r="G65" i="25"/>
  <c r="F65" i="25"/>
  <c r="E65" i="25"/>
  <c r="I58" i="25" s="1"/>
  <c r="G57" i="25"/>
  <c r="F57" i="25"/>
  <c r="E57" i="25"/>
  <c r="I53" i="25" s="1"/>
  <c r="G52" i="25"/>
  <c r="F52" i="25"/>
  <c r="E52" i="25"/>
  <c r="I46" i="25" s="1"/>
  <c r="G45" i="25"/>
  <c r="F45" i="25"/>
  <c r="E45" i="25"/>
  <c r="I40" i="25" s="1"/>
  <c r="G39" i="25"/>
  <c r="F39" i="25"/>
  <c r="E39" i="25"/>
  <c r="I35" i="25" s="1"/>
  <c r="G34" i="25"/>
  <c r="F34" i="25"/>
  <c r="E34" i="25"/>
  <c r="I29" i="25" s="1"/>
  <c r="G28" i="25"/>
  <c r="F28" i="25"/>
  <c r="E28" i="25"/>
  <c r="I23" i="25" s="1"/>
  <c r="G22" i="25"/>
  <c r="F22" i="25"/>
  <c r="E22" i="25"/>
  <c r="I18" i="25" s="1"/>
  <c r="D4" i="25"/>
  <c r="D3" i="25"/>
  <c r="D2" i="25"/>
  <c r="D1" i="25"/>
  <c r="G23" i="24"/>
  <c r="N23" i="24"/>
  <c r="N25" i="24" s="1"/>
  <c r="E19" i="26" l="1"/>
  <c r="E24" i="26" s="1"/>
  <c r="I66" i="25"/>
  <c r="I73" i="25" s="1"/>
  <c r="J73" i="25" s="1"/>
  <c r="O10" i="12" l="1"/>
  <c r="O15" i="12"/>
  <c r="O20" i="12"/>
  <c r="O25" i="12"/>
  <c r="O30" i="12"/>
  <c r="P15" i="12" l="1"/>
  <c r="P20" i="12"/>
  <c r="P25" i="12"/>
  <c r="P30" i="12"/>
  <c r="H35" i="12"/>
  <c r="P10" i="12"/>
  <c r="I16" i="9"/>
  <c r="H13" i="9"/>
  <c r="L13" i="9" s="1"/>
  <c r="K13" i="9"/>
  <c r="K10" i="9"/>
  <c r="H10" i="9"/>
  <c r="L10" i="9" s="1"/>
  <c r="H7" i="9"/>
  <c r="L7" i="9" s="1"/>
  <c r="M13" i="9"/>
  <c r="M7" i="9"/>
  <c r="M10" i="9"/>
  <c r="M16" i="9" s="1"/>
  <c r="J16" i="9"/>
  <c r="B16" i="9"/>
  <c r="H27" i="5"/>
  <c r="M24" i="7"/>
  <c r="M21" i="7"/>
  <c r="M18" i="7"/>
  <c r="K24" i="7"/>
  <c r="K21" i="7"/>
  <c r="M24" i="6"/>
  <c r="J24" i="6"/>
  <c r="J24" i="7" s="1"/>
  <c r="J21" i="6"/>
  <c r="J21" i="7" s="1"/>
  <c r="J18" i="6"/>
  <c r="J18" i="7" s="1"/>
  <c r="M18" i="6"/>
  <c r="I18" i="5"/>
  <c r="I18" i="6" s="1"/>
  <c r="H18" i="6"/>
  <c r="M24" i="5"/>
  <c r="M21" i="5"/>
  <c r="M18" i="5"/>
  <c r="I24" i="5"/>
  <c r="I24" i="7" s="1"/>
  <c r="H24" i="7"/>
  <c r="I21" i="5"/>
  <c r="I21" i="7" s="1"/>
  <c r="H21" i="6"/>
  <c r="B27" i="7"/>
  <c r="H21" i="7"/>
  <c r="H18" i="7"/>
  <c r="H27" i="7" s="1"/>
  <c r="D7" i="7"/>
  <c r="D6" i="7"/>
  <c r="D5" i="7"/>
  <c r="D4" i="7"/>
  <c r="B27" i="6"/>
  <c r="H24" i="6"/>
  <c r="I24" i="6"/>
  <c r="D7" i="6"/>
  <c r="D6" i="6"/>
  <c r="D5" i="6"/>
  <c r="D4" i="6"/>
  <c r="B27" i="5"/>
  <c r="L24" i="5"/>
  <c r="D7" i="5"/>
  <c r="D6" i="5"/>
  <c r="D5" i="5"/>
  <c r="D4" i="5"/>
  <c r="B26" i="1"/>
  <c r="I18" i="7"/>
  <c r="H27" i="6"/>
  <c r="I27" i="7" l="1"/>
  <c r="M27" i="7"/>
  <c r="K27" i="7"/>
  <c r="K16" i="9"/>
  <c r="L18" i="6"/>
  <c r="L24" i="6"/>
  <c r="L18" i="5"/>
  <c r="H16" i="9"/>
  <c r="M27" i="5"/>
  <c r="L24" i="7"/>
  <c r="J27" i="7"/>
  <c r="L18" i="7"/>
  <c r="L21" i="7"/>
  <c r="L16" i="9"/>
  <c r="I21" i="6"/>
  <c r="J27" i="6"/>
  <c r="I27" i="5"/>
  <c r="L21" i="5"/>
  <c r="P35" i="12"/>
  <c r="L27" i="5" l="1"/>
  <c r="L27" i="7"/>
  <c r="L21" i="6"/>
  <c r="I27" i="6"/>
  <c r="P37" i="12"/>
  <c r="L27" i="6" l="1"/>
  <c r="M21" i="6"/>
  <c r="M27" i="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8" authorId="0" shapeId="0">
      <text>
        <r>
          <rPr>
            <sz val="12"/>
            <color indexed="81"/>
            <rFont val="Tahoma"/>
            <family val="2"/>
          </rPr>
          <t>Lapso de ejecución del compromiso concertado en el cual deberán adelantarse las acciones necesarias para su cumplimiento.</t>
        </r>
      </text>
    </comment>
    <comment ref="G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8" authorId="2" shapeId="0">
      <text>
        <r>
          <rPr>
            <sz val="12"/>
            <color indexed="81"/>
            <rFont val="Tahoma"/>
            <family val="2"/>
          </rPr>
          <t>Resultado final alcanzado, que se obtiene de la sumatoria entre el cumplimiento del primer y segundo semestre de acuerdo con lo concertado.</t>
        </r>
      </text>
    </comment>
    <comment ref="P8" authorId="0" shapeId="0">
      <text>
        <r>
          <rPr>
            <sz val="12"/>
            <color indexed="81"/>
            <rFont val="Tahoma"/>
            <family val="2"/>
          </rPr>
          <t>Porcentaje de cumplimiento de los compromisos gerenciales del año de acuerdo con el peso ponderado que se asignó al compromiso institucional.</t>
        </r>
      </text>
    </comment>
    <comment ref="Q8" authorId="0" shapeId="0">
      <text>
        <r>
          <rPr>
            <sz val="12"/>
            <color indexed="81"/>
            <rFont val="Tahoma"/>
            <family val="2"/>
          </rPr>
          <t xml:space="preserve">Soportes que acompañan la ejecución de los compromisos gerenciales y que pueden encontrarse de forma física y/o virtual. </t>
        </r>
      </text>
    </comment>
    <comment ref="J9" authorId="3" shapeId="0">
      <text>
        <r>
          <rPr>
            <sz val="12"/>
            <color indexed="81"/>
            <rFont val="Tahoma"/>
            <family val="2"/>
          </rPr>
          <t>Porcentaje programado de cumplimiento de cada compromiso gerencial para este periodo.</t>
        </r>
      </text>
    </comment>
    <comment ref="K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9" authorId="1" shapeId="0">
      <text>
        <r>
          <rPr>
            <sz val="12"/>
            <color indexed="81"/>
            <rFont val="Tahoma"/>
            <family val="2"/>
          </rPr>
          <t>Se registran los aspectos de mejora para el cumplimiento de los compromisos concertados que se encuentren retrasados conforme a lo programado</t>
        </r>
      </text>
    </comment>
    <comment ref="M9" authorId="3" shapeId="0">
      <text>
        <r>
          <rPr>
            <sz val="12"/>
            <color indexed="81"/>
            <rFont val="Tahoma"/>
            <family val="2"/>
          </rPr>
          <t>Porcentaje programado de cumplimiento de cada compromiso gerencial durante este periodo.</t>
        </r>
      </text>
    </comment>
    <comment ref="N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9" authorId="0" shapeId="0">
      <text>
        <r>
          <rPr>
            <sz val="12"/>
            <color indexed="81"/>
            <rFont val="Tahoma"/>
            <family val="2"/>
          </rPr>
          <t>Breve descripción del producto o actividad indicada como evidencia.</t>
        </r>
      </text>
    </comment>
    <comment ref="R9"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M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B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C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D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E8" authorId="0" shapeId="0">
      <text>
        <r>
          <rPr>
            <sz val="12"/>
            <color indexed="81"/>
            <rFont val="Tahoma"/>
            <family val="2"/>
          </rPr>
          <t>Lapso de ejecución del compromiso concertado en el cual deberán adelantarse las acciones necesarias para su cumplimiento.</t>
        </r>
      </text>
    </comment>
    <comment ref="F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G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M8" authorId="2" shapeId="0">
      <text>
        <r>
          <rPr>
            <sz val="12"/>
            <color indexed="81"/>
            <rFont val="Tahoma"/>
            <family val="2"/>
          </rPr>
          <t>Resultado final alcanzado, que se obtiene de la sumatoria entre el cumplimiento del primer y segundo semestre de acuerdo con lo concertado.</t>
        </r>
      </text>
    </comment>
    <comment ref="N8" authorId="0" shapeId="0">
      <text>
        <r>
          <rPr>
            <sz val="12"/>
            <color indexed="81"/>
            <rFont val="Tahoma"/>
            <family val="2"/>
          </rPr>
          <t>Porcentaje de cumplimiento de los compromisos gerenciales del año de acuerdo con el peso ponderado que se asignó al compromiso institucional.</t>
        </r>
      </text>
    </comment>
    <comment ref="O8" authorId="0" shapeId="0">
      <text>
        <r>
          <rPr>
            <sz val="12"/>
            <color indexed="81"/>
            <rFont val="Tahoma"/>
            <family val="2"/>
          </rPr>
          <t xml:space="preserve">Soportes que acompañan la ejecución de los compromisos gerenciales y que pueden encontrarse de forma física y/o virtual. </t>
        </r>
      </text>
    </comment>
    <comment ref="H9" authorId="3" shapeId="0">
      <text>
        <r>
          <rPr>
            <sz val="12"/>
            <color indexed="81"/>
            <rFont val="Tahoma"/>
            <family val="2"/>
          </rPr>
          <t>Porcentaje programado de cumplimiento de cada compromiso gerencial para este periodo.</t>
        </r>
      </text>
    </comment>
    <comment ref="I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J9" authorId="1" shapeId="0">
      <text>
        <r>
          <rPr>
            <sz val="12"/>
            <color indexed="81"/>
            <rFont val="Tahoma"/>
            <family val="2"/>
          </rPr>
          <t>Se registran los aspectos de mejora para el cumplimiento de los compromisos concertados que se encuentren retrasados conforme a lo programado</t>
        </r>
      </text>
    </comment>
    <comment ref="K9" authorId="3" shapeId="0">
      <text>
        <r>
          <rPr>
            <sz val="12"/>
            <color indexed="81"/>
            <rFont val="Tahoma"/>
            <family val="2"/>
          </rPr>
          <t>Porcentaje programado de cumplimiento de cada compromiso gerencial durante este periodo.</t>
        </r>
      </text>
    </comment>
    <comment ref="L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O9" authorId="0" shapeId="0">
      <text>
        <r>
          <rPr>
            <sz val="12"/>
            <color indexed="81"/>
            <rFont val="Tahoma"/>
            <family val="2"/>
          </rPr>
          <t>Breve descripción del producto o actividad indicada como evidencia.</t>
        </r>
      </text>
    </comment>
    <comment ref="P9" authorId="0" shapeId="0">
      <text>
        <r>
          <rPr>
            <sz val="12"/>
            <color indexed="81"/>
            <rFont val="Tahoma"/>
            <family val="2"/>
          </rPr>
          <t>Ubicación de la misma ya sea en medios físicos o electrónicos.</t>
        </r>
      </text>
    </comment>
    <comment ref="Q9"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I73" authorId="1" shapeId="0">
      <text>
        <r>
          <rPr>
            <sz val="9"/>
            <color indexed="81"/>
            <rFont val="Tahoma"/>
            <family val="2"/>
          </rPr>
          <t xml:space="preserve">Sumatoria simple de la evaluación (previa conversión según pesos asignados por evaluador) dividido por el numero de competencias evaluadas
</t>
        </r>
      </text>
    </comment>
    <comment ref="J73" authorId="1" shapeId="0">
      <text>
        <r>
          <rPr>
            <b/>
            <sz val="9"/>
            <color indexed="81"/>
            <rFont val="Tahoma"/>
            <family val="2"/>
          </rPr>
          <t>Resultado porcentual de las competencias que pesan el 20% de la evaluación individual</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<sst xmlns="http://schemas.openxmlformats.org/spreadsheetml/2006/main" count="689" uniqueCount="325">
  <si>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</si>
  <si>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</si>
  <si>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</si>
  <si>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</si>
  <si>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</si>
  <si>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</si>
  <si>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</si>
  <si>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</si>
  <si>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</si>
  <si>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</si>
  <si>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</si>
  <si>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</si>
  <si>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</si>
  <si>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</si>
  <si>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</si>
  <si>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</si>
  <si>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</si>
  <si>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</si>
  <si>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</si>
  <si>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</si>
  <si>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</si>
  <si>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</si>
  <si>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</si>
  <si>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</si>
  <si>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</si>
  <si>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</si>
  <si>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</si>
  <si>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</si>
  <si>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</si>
  <si>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</si>
  <si>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</si>
  <si>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</si>
  <si>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</si>
  <si>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</si>
  <si>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</si>
  <si>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</si>
  <si>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</si>
  <si>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</si>
  <si>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</si>
  <si>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</si>
  <si>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</si>
  <si>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</si>
  <si>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</si>
  <si>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</si>
  <si>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</si>
  <si>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</si>
  <si>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</si>
  <si>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</si>
  <si>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</si>
  <si>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</si>
  <si>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</si>
  <si>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</si>
  <si>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</si>
  <si>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</si>
  <si>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</si>
  <si>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</si>
  <si>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</si>
  <si>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</si>
  <si>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</si>
  <si>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</si>
  <si>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</si>
  <si>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</si>
  <si>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</si>
  <si>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</si>
  <si>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</si>
  <si>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</si>
  <si>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</si>
  <si>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</si>
  <si>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</si>
  <si>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</si>
  <si>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</si>
  <si>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</si>
  <si>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</si>
  <si>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</si>
  <si>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</si>
  <si>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</si>
  <si>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</si>
  <si>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</si>
  <si>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</si>
  <si>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</si>
  <si>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</si>
  <si>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</si>
  <si>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</si>
  <si>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</si>
  <si>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</si>
  <si>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</si>
  <si>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</si>
  <si>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</si>
  <si>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</si>
  <si>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</si>
  <si>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</si>
  <si>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</si>
  <si>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</si>
  <si>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</si>
  <si>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</si>
  <si>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</si>
  <si>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</si>
  <si>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</si>
  <si>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</si>
  <si>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</si>
  <si>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</si>
  <si>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</si>
  <si>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</si>
  <si>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</si>
  <si>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</si>
  <si>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</si>
  <si>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</si>
  <si>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</si>
  <si>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</si>
  <si>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</si>
  <si>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</si>
  <si>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</si>
  <si>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</si>
  <si>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</si>
  <si>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</si>
  <si>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</si>
  <si>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</si>
  <si>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</si>
  <si>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</si>
  <si>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</si>
  <si>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</si>
  <si>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</si>
  <si>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</si>
  <si>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</si>
  <si>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</si>
  <si>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</si>
  <si>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</si>
  <si>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</si>
  <si>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</si>
  <si>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</si>
  <si>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</si>
  <si>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</si>
  <si>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</si>
  <si>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</si>
  <si>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</si>
  <si>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</si>
  <si>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</si>
  <si>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</si>
  <si>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</si>
  <si>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</si>
  <si>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</si>
  <si>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</si>
  <si>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</si>
  <si>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</si>
  <si>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</si>
  <si>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</si>
  <si>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</si>
  <si>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</si>
  <si>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</si>
  <si>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</si>
  <si>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</si>
  <si>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</si>
  <si>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</si>
  <si>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</si>
  <si>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</si>
  <si>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</si>
  <si>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</si>
  <si>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</si>
  <si>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</si>
  <si>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</si>
  <si>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</si>
  <si>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</si>
  <si>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</si>
  <si>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</si>
  <si>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</si>
  <si>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</si>
  <si>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</si>
  <si>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</si>
  <si>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</si>
  <si>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</si>
  <si>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</si>
  <si>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</si>
  <si>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</si>
  <si>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</si>
  <si>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</si>
  <si>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</si>
  <si>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</si>
  <si>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</si>
  <si>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</si>
  <si>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</si>
  <si>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</si>
  <si>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</si>
  <si>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</si>
  <si>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</si>
  <si>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</si>
  <si>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</si>
  <si>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</si>
  <si>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</si>
  <si>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</si>
  <si>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</si>
  <si>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</si>
  <si>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</si>
  <si>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</si>
  <si>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</si>
  <si>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</si>
  <si>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</si>
  <si>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</si>
  <si>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</si>
  <si>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</si>
  <si>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</si>
  <si>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</si>
  <si>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PROCESO: GESTION DE TALENTO HUMANO</t>
  </si>
  <si>
    <t>FORMATO: ACUERDOS DE GESTIÓN</t>
  </si>
  <si>
    <t>Pagina 1 de 1</t>
  </si>
  <si>
    <t>Versión 003</t>
  </si>
  <si>
    <t>Fecha: 01 de noviembre de 2017</t>
  </si>
  <si>
    <t xml:space="preserve">Concertación para el desempeño sobresaliente (5% adicional. Describir los compromisos gerenciales adicionales) </t>
  </si>
  <si>
    <t>Instructivo de diligenciamiento</t>
  </si>
  <si>
    <t>Revisar y/o suscribir actos administrativos, dentro del marco de las funciones asignadas a la Dirección de Supervisión de Procedimientos Especiales, dentro de los términos establecidos por la ley y teniendo en cuenta los tiempos internos de la Entidad. En los casos de radicaciones vencidas, dentro de los cinco (5) días hábiles de haber recibido el borrador en la Dirección.</t>
  </si>
  <si>
    <t>Total productos entregados oportunamente en el periodo evaluado/ Total de productos asignados que deben ser entregados en el periodo.</t>
  </si>
  <si>
    <t>Proferir los actos administrativos a cargo de la Dirección dentro de los términos señalados en la ley.</t>
  </si>
  <si>
    <t>Velar por que se cumplan por los grupos a cargo los términos de ley.</t>
  </si>
  <si>
    <t xml:space="preserve">Revisar y/o suscribir actos administrativos dentro del marco de las funciones asignadas a la Dirección de Supervisión de Procedimientos Especiales en coordinación con los grupos a cargo de la Dirección, debidamente sustentados en los supuestos fácticos y jurídicos de cada caso. </t>
  </si>
  <si>
    <t>Total productos devueltos por no cumplimiento de los criterios de calidad establecidos / Total de productos asignados con los criterios de calidad establecidos</t>
  </si>
  <si>
    <t>Revisar los actos administrativos proyectados por los ponentes e informar y hacer seguimiento sobre las deficiencias a corregir y asuntos a mejorar.</t>
  </si>
  <si>
    <t>Lograr el reconocimiento y la confianza de los usuarios.</t>
  </si>
  <si>
    <t>Construir una cultura de alto rendimiento.</t>
  </si>
  <si>
    <t>Total asuntos revisados/total asuntos asignados</t>
  </si>
  <si>
    <t>Elaboración de soportes y presentaciones.</t>
  </si>
  <si>
    <t>Participar en la planeación, revisión, elaboración y exposición de charlas, capacitaciones y otros documentos para difundir en los asuntos de interés de la Delegatura de Supervisión Societaria.</t>
  </si>
  <si>
    <t>Proferir los actos administrativos a cargo de la Dirección conforme a la ley, la jurisprudencia y la doctrina de la Entidad.</t>
  </si>
  <si>
    <t>Apoyo en las modificaciones a la Circular Básica Jurídica, de los capítulos correspondientes a Trámites Societarios.</t>
  </si>
  <si>
    <t>Priorizar las actuaciones de interés o con vencimiento próximo.</t>
  </si>
  <si>
    <t>Supervisar los asuntos a cargo.</t>
  </si>
  <si>
    <t>Apoyar la agenda pedagógica de la Delegatura.</t>
  </si>
  <si>
    <t>ANEXO 2: VALORACION DE COMPETENCIAS</t>
  </si>
  <si>
    <t>Criterios de valoración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</si>
  <si>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</si>
  <si>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</si>
  <si>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</si>
  <si>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</si>
  <si>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</si>
  <si>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valoración de los servidores públicos  [1-5]</t>
  </si>
  <si>
    <t xml:space="preserve">Valoración anterior </t>
  </si>
  <si>
    <t>Valoración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</si>
  <si>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</si>
  <si>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</si>
  <si>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</si>
  <si>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</si>
  <si>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</si>
  <si>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</si>
  <si>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</si>
  <si>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</si>
  <si>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</si>
  <si>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del valorador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</si>
  <si>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</si>
  <si>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</si>
  <si>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</si>
  <si>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</si>
  <si>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</si>
  <si>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</si>
  <si>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Total Puntaje Evaluador</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</si>
  <si>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</si>
  <si>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</si>
  <si>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</si>
  <si>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</si>
  <si>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</si>
  <si>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</si>
  <si>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</si>
  <si>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</si>
  <si>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</si>
  <si>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</si>
  <si>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</si>
  <si>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</si>
  <si>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</si>
  <si>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</si>
  <si>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</si>
  <si>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</si>
  <si>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</si>
  <si>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</si>
  <si>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</si>
  <si>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</si>
  <si>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</si>
  <si>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</si>
  <si>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</si>
  <si>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</si>
  <si>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</si>
  <si>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</si>
  <si>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</si>
  <si>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</si>
  <si>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</si>
  <si>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</si>
  <si>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</si>
  <si>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</si>
  <si>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</si>
  <si>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</si>
  <si>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</si>
  <si>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</si>
  <si>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</si>
  <si>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</si>
  <si>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consciente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</si>
  <si>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</si>
  <si>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</si>
  <si>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</si>
  <si>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TOTAL</t>
  </si>
  <si>
    <t xml:space="preserve">valoración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</si>
  <si>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</si>
  <si>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</si>
  <si>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</si>
  <si>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</si>
  <si>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</si>
  <si>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</si>
  <si>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</si>
  <si>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</si>
  <si>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</si>
  <si>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</si>
  <si>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</si>
  <si>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</si>
  <si>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</si>
  <si>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</si>
  <si>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</si>
  <si>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</si>
  <si>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Firma del Supervisor Jerárquico - Carlos Gerardo Mantilla Gómez</t>
  </si>
  <si>
    <t>Firma del Gerente Público - Stephania Montes Peñaranda</t>
  </si>
  <si>
    <t>Del 1 de marzo de 2021 al 30 de junio de 2021, la Dirección de Supervisión de Procedimientos Especiales tramitó un total de 28 trámites (incluyendo aprobaciones de fusiones, escisiones, disminuciones de capital con efectivo reembolso de aportes, designación de liquidadores y cálculos actuariales) respecto al Grupo de Trámites Societarios. 
Adicionalmente, se suscribió la resolución que resolvió un recurso de reposición interpuesto por una investigación respecto al cumplimiento del régimen cambiario.
Paralelamente a esto, se devolvieron dos trámites (Estaciones de Servicio La Variante y Meltec) para efectos de que se tramitaran de confomidad con la normativa societaria, de insolvencia y contable aplicable. 
Igualmente, se revisó conjuntamente con el Grupo de Trámites Societarios, lo correspondiente a la utilización de estados financieros de próposito especial en los trámites de fusiones, escisiones y disminuciones de capital con efectivo reembolso de aportes, se escaló el tema con el Comité de Doctrina de la Entidad, lo cual concluyó en un concepto al respecto, emitido por la Oficina Asesora Jurídica.</t>
  </si>
  <si>
    <t>Con el propósito de velar por el cumplimiento de los términos de ley y priorizar las actuaciones de interés o con vencimiento próximo, se realizó un inventario de los trámites actualmente a cargo del Grupo de Trámites Societarios, a partir del cual se identificó las actuaciones a priorizar y se estableció una meta a corte 30 de agosto de 2021,  para resolver los trámites en curso que cuenten con tres (3)  meses o más de haber sido presentando ante  la Entidad.
Por su parte, desde la Dirección se apoyó a la implementación y migración final al nuevo Aplicativo de Régimen Cambiario, con el cual se busca no solo tener un mayor control sobre los trámites y sus vencimientos, sino que agiliza y apoya para hacer los trámites de forma más mecánica, al tiempo que permite tener soporte virtual del curso de los trámites (en reemplazo de expedientes físicos). Así mismo, se suscribió el convenio de intercambio de información con Migración Colombia, orientado a poder llevar las investigaciones cambiarias de forma más expedita con base en la información que sumistrará Migración Colombia a la Entidad. 
Para efectos de reducir los tiempos invertidos en la revisión de los cálculos actuariales, desde la Dirección se ha apoyado con el acompañamiento y coordinación de la herramienta in-house de nueva calculadora actuarial. Al mismo tiempo, la Dirección ha estado adelantando la negociación de un acuerdo de entrega de códigos fuente con el Ministerio de Hacienda y Crédito Público, el cual le permitirá al Grupo de Trámites Societarios utiilizar el Aplicativo SUPPT del Ministerio, para revisar las solicitudes de autorización de cálculos actuariales, de forma más ágil.</t>
  </si>
  <si>
    <t xml:space="preserve">Se aporta como evidencia reporte de trámites societarios revisados y tramitados.  Igualmente, se aporta archivo correspondiente a recurso de reposición tramitado.
</t>
  </si>
  <si>
    <t>D:\Smontes\OneDrive - SUPERINTENDENCIA DE SOCIEDADES\Documentos\Trabajo Superintendencia de Sociedades\Documentación\Evaluación SMP\Soportes\radicados stephania montes (marzo a junio 2021).pdf</t>
  </si>
  <si>
    <t>Se aporta última versión remitida con ajustes del Capítulo de Reformas Estatutarias de la Circular Básica Jurídica.</t>
  </si>
  <si>
    <t>D:\Smontes\OneDrive - SUPERINTENDENCIA DE SOCIEDADES\Documentos\Trabajo Superintendencia de Sociedades\Documentación\Evaluación SMP\Soportes\CBJ - PILOTO CAPÍTULO REFORMAS ESTATUTARIAS -FUSIÓN Y ESCISIÓN (12.07.2021).docx</t>
  </si>
  <si>
    <t>D:\Smontes\OneDrive - SUPERINTENDENCIA DE SOCIEDADES\Documentos\Trabajo Superintendencia de Sociedades\Documentación\Evaluación SMP\Soportes\Resolución.pdf</t>
  </si>
  <si>
    <t>Inventario de asuntos en curso del Grupo de Trámites Societarios, incluyendo actualización a 15 de julio de 2021.</t>
  </si>
  <si>
    <t>D:\Smontes\OneDrive - SUPERINTENDENCIA DE SOCIEDADES\Documentos\Trabajo Superintendencia de Sociedades\Documentación\Evaluación SMP\Soportes\Grupo de Trámites Societarios (15.07.2021).xlsx</t>
  </si>
  <si>
    <t>15 de Julio del 2021</t>
  </si>
  <si>
    <t xml:space="preserve">Se revisó y apoyó en los ajustes realizados a la modificación del Capítulo de Reformas Estatutarias de la Circular Básica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</si>
</sst>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Red]0.0"/>
    <numFmt numFmtId="165" formatCode="0.0"/>
  </numFmts>
  <fonts count="6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b/>
      <sz val="14"/>
      <name val="Arial"/>
      <family val="2"/>
    </font>
    <font>
      <b/>
      <sz val="19"/>
      <color theme="1"/>
      <name val="Arial"/>
      <family val="2"/>
    </font>
    <font>
      <sz val="19"/>
      <color theme="1"/>
      <name val="Arial"/>
      <family val="2"/>
    </font>
    <font>
      <b/>
      <sz val="11"/>
      <name val="Arial"/>
      <family val="2"/>
    </font>
    <font>
      <b/>
      <sz val="12"/>
      <name val="Arial"/>
      <family val="2"/>
    </font>
    <font>
      <sz val="11"/>
      <color theme="1"/>
      <name val="Arial Narrow"/>
      <family val="2"/>
    </font>
    <font>
      <sz val="11"/>
      <color rgb="FF000000"/>
      <name val="Arial"/>
      <family val="2"/>
    </font>
    <font>
      <i/>
      <sz val="8"/>
      <color theme="1"/>
      <name val="Arial"/>
      <family val="2"/>
    </font>
    <font>
      <sz val="8"/>
      <color theme="1"/>
      <name val="Arial"/>
      <family val="2"/>
    </font>
    <font>
      <sz val="9"/>
      <color theme="1"/>
      <name val="Arial"/>
      <family val="2"/>
    </font>
    <font>
      <b/>
      <sz val="10"/>
      <color theme="1"/>
      <name val="Arial"/>
      <family val="2"/>
    </font>
    <font>
      <sz val="11"/>
      <color theme="5"/>
      <name val="Arial"/>
      <family val="2"/>
    </font>
    <font>
      <b/>
      <sz val="10"/>
      <name val="Arial"/>
      <family val="2"/>
    </font>
    <font>
      <b/>
      <sz val="9"/>
      <color theme="1"/>
      <name val="Arial"/>
      <family val="2"/>
    </font>
    <font>
      <u/>
      <sz val="11"/>
      <color theme="1"/>
      <name val="Arial"/>
      <family val="2"/>
    </font>
    <font>
      <sz val="14"/>
      <name val="Arial"/>
      <family val="2"/>
    </font>
    <font>
      <b/>
      <sz val="11"/>
      <color theme="0"/>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rgb="FF3772FF"/>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auto="1"/>
      </left>
      <right/>
      <top/>
      <bottom/>
      <diagonal/>
    </border>
    <border>
      <left style="thin">
        <color indexed="64"/>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thin">
        <color auto="1"/>
      </left>
      <right style="medium">
        <color auto="1"/>
      </right>
      <top style="thin">
        <color auto="1"/>
      </top>
      <bottom/>
      <diagonal/>
    </border>
  </borders>
  <cellStyleXfs count="12">
    <xf numFmtId="0" fontId="0" fillId="0" borderId="0"/>
    <xf numFmtId="9" fontId="1" fillId="0" borderId="0" applyFont="0" applyFill="0" applyBorder="0" applyAlignment="0" applyProtection="0"/>
    <xf numFmtId="0" fontId="18"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cellStyleXfs>
  <cellXfs count="636">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4" fillId="0" borderId="0" xfId="0" applyFont="1" applyAlignment="1" applyProtection="1">
      <alignment wrapText="1"/>
      <protection locked="0"/>
    </xf>
    <xf numFmtId="0" fontId="24" fillId="0" borderId="0" xfId="0" applyFont="1" applyProtection="1">
      <protection locked="0"/>
    </xf>
    <xf numFmtId="0" fontId="23"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26" fillId="0" borderId="39" xfId="0" applyFont="1" applyBorder="1" applyProtection="1">
      <protection locked="0"/>
    </xf>
    <xf numFmtId="0" fontId="22" fillId="9" borderId="0"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22" fillId="9" borderId="0" xfId="0" applyFont="1" applyFill="1" applyBorder="1" applyAlignment="1" applyProtection="1">
      <alignment vertical="center"/>
      <protection locked="0"/>
    </xf>
    <xf numFmtId="9" fontId="25" fillId="10" borderId="1" xfId="0" applyNumberFormat="1" applyFont="1" applyFill="1" applyBorder="1" applyAlignment="1" applyProtection="1">
      <alignment horizontal="center" vertical="center" wrapText="1"/>
      <protection locked="0"/>
    </xf>
    <xf numFmtId="0" fontId="25" fillId="0" borderId="4" xfId="0" applyNumberFormat="1" applyFont="1" applyBorder="1" applyAlignment="1" applyProtection="1">
      <alignment vertical="center"/>
      <protection locked="0"/>
    </xf>
    <xf numFmtId="9" fontId="25" fillId="9" borderId="4" xfId="1"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protection locked="0"/>
    </xf>
    <xf numFmtId="9" fontId="25" fillId="4" borderId="18" xfId="0" applyNumberFormat="1" applyFont="1" applyFill="1" applyBorder="1" applyAlignment="1" applyProtection="1">
      <alignment vertical="center"/>
      <protection locked="0"/>
    </xf>
    <xf numFmtId="1" fontId="25" fillId="4" borderId="37" xfId="0" applyNumberFormat="1" applyFont="1" applyFill="1" applyBorder="1" applyAlignment="1" applyProtection="1">
      <alignment horizontal="center" vertical="center"/>
    </xf>
    <xf numFmtId="9" fontId="25" fillId="4" borderId="37" xfId="0" applyNumberFormat="1" applyFont="1" applyFill="1" applyBorder="1" applyAlignment="1" applyProtection="1">
      <alignment horizontal="center" vertical="center"/>
    </xf>
    <xf numFmtId="9" fontId="25" fillId="4" borderId="37" xfId="1" applyFont="1" applyFill="1" applyBorder="1" applyAlignment="1" applyProtection="1">
      <alignment horizontal="center" vertical="center"/>
    </xf>
    <xf numFmtId="0" fontId="22" fillId="9" borderId="47" xfId="0" applyFont="1" applyFill="1" applyBorder="1" applyAlignment="1" applyProtection="1">
      <alignment vertical="center"/>
      <protection locked="0"/>
    </xf>
    <xf numFmtId="0" fontId="22" fillId="9" borderId="47"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39" xfId="0" applyFont="1" applyFill="1" applyBorder="1" applyProtection="1">
      <protection locked="0"/>
    </xf>
    <xf numFmtId="0" fontId="26" fillId="0" borderId="41" xfId="0" applyFont="1" applyBorder="1" applyProtection="1">
      <protection locked="0"/>
    </xf>
    <xf numFmtId="0" fontId="29" fillId="0" borderId="0" xfId="0" applyFont="1"/>
    <xf numFmtId="0" fontId="29" fillId="9" borderId="0" xfId="0" applyFont="1" applyFill="1"/>
    <xf numFmtId="0" fontId="25" fillId="0" borderId="1" xfId="0" applyNumberFormat="1" applyFont="1" applyBorder="1" applyAlignment="1" applyProtection="1">
      <alignment vertical="center"/>
      <protection locked="0"/>
    </xf>
    <xf numFmtId="0" fontId="28" fillId="11" borderId="0" xfId="0" applyFont="1" applyFill="1"/>
    <xf numFmtId="0" fontId="29" fillId="9" borderId="0" xfId="0" applyFont="1" applyFill="1" applyAlignment="1"/>
    <xf numFmtId="0" fontId="36" fillId="9" borderId="0" xfId="0" applyFont="1" applyFill="1"/>
    <xf numFmtId="0" fontId="36" fillId="9" borderId="0" xfId="0" applyFont="1" applyFill="1" applyAlignment="1">
      <alignment horizontal="center"/>
    </xf>
    <xf numFmtId="0" fontId="11" fillId="9" borderId="37" xfId="0" applyFont="1" applyFill="1" applyBorder="1" applyAlignment="1">
      <alignment horizontal="center" vertical="center"/>
    </xf>
    <xf numFmtId="0" fontId="36" fillId="9" borderId="47" xfId="0" applyFont="1" applyFill="1" applyBorder="1"/>
    <xf numFmtId="0" fontId="36" fillId="9" borderId="0" xfId="0" applyFont="1" applyFill="1" applyBorder="1"/>
    <xf numFmtId="0" fontId="36" fillId="9" borderId="48" xfId="0" applyFont="1" applyFill="1" applyBorder="1"/>
    <xf numFmtId="0" fontId="39" fillId="9" borderId="37" xfId="0" applyFont="1" applyFill="1" applyBorder="1" applyAlignment="1">
      <alignment horizontal="center" vertical="center"/>
    </xf>
    <xf numFmtId="0" fontId="36" fillId="9" borderId="37" xfId="0" applyFont="1" applyFill="1" applyBorder="1" applyAlignment="1">
      <alignment horizontal="center" vertical="center"/>
    </xf>
    <xf numFmtId="0" fontId="36" fillId="0" borderId="47" xfId="0" applyFont="1" applyBorder="1"/>
    <xf numFmtId="0" fontId="11" fillId="9" borderId="40" xfId="0" applyFont="1" applyFill="1" applyBorder="1" applyAlignment="1">
      <alignment horizontal="center" wrapText="1"/>
    </xf>
    <xf numFmtId="0" fontId="11" fillId="9" borderId="16" xfId="0" applyFont="1" applyFill="1" applyBorder="1" applyAlignment="1">
      <alignment horizontal="center" wrapText="1"/>
    </xf>
    <xf numFmtId="0" fontId="39" fillId="9" borderId="37"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3" xfId="0" applyFont="1" applyFill="1" applyBorder="1" applyAlignment="1">
      <alignment horizontal="center" vertical="center" wrapText="1"/>
    </xf>
    <xf numFmtId="0" fontId="37" fillId="11" borderId="0" xfId="0" applyFont="1" applyFill="1"/>
    <xf numFmtId="0" fontId="16" fillId="9" borderId="0" xfId="0" applyFont="1" applyFill="1" applyBorder="1" applyAlignment="1" applyProtection="1">
      <alignment vertical="center"/>
      <protection locked="0"/>
    </xf>
    <xf numFmtId="0" fontId="31"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40" fillId="8" borderId="37" xfId="0" applyFont="1" applyFill="1" applyBorder="1" applyAlignment="1" applyProtection="1">
      <alignment horizontal="center" vertical="center"/>
    </xf>
    <xf numFmtId="0" fontId="22" fillId="9" borderId="47"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48"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48"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48" xfId="0" applyFont="1" applyFill="1" applyBorder="1" applyAlignment="1" applyProtection="1">
      <alignment horizontal="center"/>
      <protection locked="0"/>
    </xf>
    <xf numFmtId="0" fontId="22" fillId="9" borderId="43" xfId="0" applyFont="1" applyFill="1" applyBorder="1" applyAlignment="1" applyProtection="1">
      <alignment horizontal="center" vertical="center"/>
      <protection locked="0"/>
    </xf>
    <xf numFmtId="0" fontId="10" fillId="9" borderId="39" xfId="0" applyFont="1" applyFill="1" applyBorder="1" applyAlignment="1" applyProtection="1">
      <alignment horizontal="center" vertical="center"/>
      <protection locked="0"/>
    </xf>
    <xf numFmtId="2" fontId="14" fillId="9" borderId="39" xfId="0" applyNumberFormat="1" applyFont="1" applyFill="1" applyBorder="1" applyProtection="1">
      <protection locked="0"/>
    </xf>
    <xf numFmtId="0" fontId="14" fillId="9" borderId="41" xfId="0" applyFont="1" applyFill="1" applyBorder="1" applyProtection="1">
      <protection locked="0"/>
    </xf>
    <xf numFmtId="0" fontId="28" fillId="14" borderId="0" xfId="0" applyFont="1" applyFill="1"/>
    <xf numFmtId="0" fontId="21"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30" fillId="13" borderId="39"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44" fillId="4" borderId="17" xfId="0" applyFont="1" applyFill="1" applyBorder="1" applyAlignment="1" applyProtection="1">
      <alignment horizontal="center" vertical="center"/>
      <protection locked="0"/>
    </xf>
    <xf numFmtId="9" fontId="25" fillId="4" borderId="62" xfId="0" applyNumberFormat="1" applyFont="1" applyFill="1" applyBorder="1" applyAlignment="1" applyProtection="1">
      <alignment horizontal="center" vertical="center"/>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46" fillId="0" borderId="4" xfId="0" applyNumberFormat="1" applyFont="1" applyBorder="1" applyAlignment="1" applyProtection="1">
      <alignment vertical="center" wrapText="1"/>
      <protection locked="0"/>
    </xf>
    <xf numFmtId="0" fontId="46" fillId="0" borderId="1" xfId="0" applyNumberFormat="1" applyFont="1" applyBorder="1" applyAlignment="1" applyProtection="1">
      <alignment vertical="center" wrapText="1"/>
      <protection locked="0"/>
    </xf>
    <xf numFmtId="0" fontId="46" fillId="0" borderId="1" xfId="0" applyNumberFormat="1" applyFont="1" applyBorder="1" applyAlignment="1" applyProtection="1">
      <alignment vertical="center"/>
      <protection locked="0"/>
    </xf>
    <xf numFmtId="0" fontId="46" fillId="0" borderId="4" xfId="0" applyNumberFormat="1" applyFont="1" applyBorder="1" applyAlignment="1" applyProtection="1">
      <alignment vertical="center"/>
      <protection locked="0"/>
    </xf>
    <xf numFmtId="0" fontId="46" fillId="0" borderId="1" xfId="0" applyNumberFormat="1" applyFont="1" applyBorder="1" applyAlignment="1" applyProtection="1">
      <alignment horizontal="left" wrapText="1"/>
      <protection locked="0"/>
    </xf>
    <xf numFmtId="0" fontId="4" fillId="9" borderId="0" xfId="0" applyFont="1" applyFill="1" applyProtection="1"/>
    <xf numFmtId="0" fontId="48" fillId="9" borderId="1" xfId="0" applyFont="1" applyFill="1" applyBorder="1" applyAlignment="1">
      <alignment vertical="center" wrapText="1"/>
    </xf>
    <xf numFmtId="0" fontId="49" fillId="9" borderId="0" xfId="0" applyFont="1" applyFill="1" applyBorder="1" applyAlignment="1">
      <alignment vertical="center" wrapText="1"/>
    </xf>
    <xf numFmtId="0" fontId="4" fillId="0" borderId="0" xfId="0" applyFont="1" applyProtection="1"/>
    <xf numFmtId="0" fontId="14" fillId="9" borderId="0" xfId="0" applyFont="1" applyFill="1" applyProtection="1"/>
    <xf numFmtId="0" fontId="14" fillId="0" borderId="0" xfId="0" applyFont="1" applyProtection="1"/>
    <xf numFmtId="0" fontId="14" fillId="0" borderId="0" xfId="0" applyFont="1" applyAlignment="1" applyProtection="1">
      <alignment horizontal="left"/>
    </xf>
    <xf numFmtId="0" fontId="14" fillId="0" borderId="35" xfId="0" applyFont="1" applyBorder="1" applyProtection="1"/>
    <xf numFmtId="0" fontId="14" fillId="0" borderId="44" xfId="0" applyFont="1" applyBorder="1" applyAlignment="1" applyProtection="1">
      <alignment horizontal="center"/>
    </xf>
    <xf numFmtId="0" fontId="50" fillId="0" borderId="0" xfId="0" applyFont="1" applyProtection="1"/>
    <xf numFmtId="0" fontId="14" fillId="0" borderId="47" xfId="0" applyFont="1" applyBorder="1" applyProtection="1"/>
    <xf numFmtId="0" fontId="14" fillId="0" borderId="48" xfId="0" applyFont="1" applyBorder="1" applyAlignment="1" applyProtection="1">
      <alignment horizontal="center"/>
    </xf>
    <xf numFmtId="0" fontId="14" fillId="0" borderId="43" xfId="0" applyFont="1" applyBorder="1" applyProtection="1"/>
    <xf numFmtId="0" fontId="14" fillId="0" borderId="41" xfId="0" applyFont="1" applyBorder="1" applyAlignment="1" applyProtection="1">
      <alignment horizontal="center" vertical="center"/>
    </xf>
    <xf numFmtId="0" fontId="14" fillId="9" borderId="0" xfId="0" applyFont="1" applyFill="1" applyBorder="1" applyProtection="1"/>
    <xf numFmtId="0" fontId="51"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center"/>
    </xf>
    <xf numFmtId="0" fontId="14" fillId="9" borderId="0" xfId="0" applyFont="1" applyFill="1" applyAlignment="1" applyProtection="1">
      <alignment vertical="center"/>
    </xf>
    <xf numFmtId="0" fontId="10" fillId="5" borderId="2" xfId="0" applyFont="1" applyFill="1" applyBorder="1" applyAlignment="1" applyProtection="1">
      <alignment horizontal="center" vertical="center" wrapText="1"/>
    </xf>
    <xf numFmtId="9" fontId="52" fillId="5" borderId="2" xfId="0" applyNumberFormat="1" applyFont="1" applyFill="1" applyBorder="1" applyAlignment="1" applyProtection="1">
      <alignment horizontal="center" vertical="center" wrapText="1"/>
    </xf>
    <xf numFmtId="0" fontId="53" fillId="0" borderId="1" xfId="0" applyFont="1" applyBorder="1" applyAlignment="1" applyProtection="1">
      <alignment horizontal="left" vertical="center" wrapText="1"/>
    </xf>
    <xf numFmtId="0" fontId="54" fillId="0" borderId="1" xfId="0" applyFont="1" applyBorder="1" applyAlignment="1" applyProtection="1">
      <alignment horizontal="center" vertical="center"/>
    </xf>
    <xf numFmtId="165" fontId="54" fillId="8" borderId="1" xfId="0" applyNumberFormat="1" applyFont="1" applyFill="1" applyBorder="1" applyAlignment="1" applyProtection="1">
      <alignment horizontal="center" vertical="center" wrapText="1"/>
      <protection locked="0"/>
    </xf>
    <xf numFmtId="165" fontId="54" fillId="8" borderId="1" xfId="0" applyNumberFormat="1" applyFont="1" applyFill="1" applyBorder="1" applyAlignment="1" applyProtection="1">
      <alignment horizontal="center" vertical="center" wrapText="1"/>
    </xf>
    <xf numFmtId="0" fontId="54" fillId="0" borderId="1" xfId="0" applyFont="1" applyBorder="1" applyAlignment="1" applyProtection="1">
      <alignment horizontal="center" vertical="center" wrapText="1"/>
    </xf>
    <xf numFmtId="0" fontId="53" fillId="9" borderId="1" xfId="0" applyFont="1" applyFill="1" applyBorder="1" applyAlignment="1" applyProtection="1">
      <alignment horizontal="left" vertical="center" wrapText="1"/>
    </xf>
    <xf numFmtId="0" fontId="54" fillId="9" borderId="1" xfId="0" applyFont="1" applyFill="1" applyBorder="1" applyAlignment="1" applyProtection="1">
      <alignment horizontal="center" vertical="center" wrapText="1"/>
    </xf>
    <xf numFmtId="0" fontId="53" fillId="0" borderId="1" xfId="0" applyFont="1" applyBorder="1" applyAlignment="1" applyProtection="1">
      <alignment horizontal="left" wrapText="1"/>
    </xf>
    <xf numFmtId="165" fontId="56" fillId="9" borderId="1" xfId="0" applyNumberFormat="1" applyFont="1" applyFill="1" applyBorder="1" applyAlignment="1" applyProtection="1">
      <alignment horizontal="center" vertical="center"/>
    </xf>
    <xf numFmtId="0" fontId="14" fillId="9" borderId="0" xfId="0" applyFont="1" applyFill="1" applyAlignment="1" applyProtection="1">
      <alignment horizontal="left" vertical="center"/>
    </xf>
    <xf numFmtId="165" fontId="14" fillId="9" borderId="0" xfId="0" applyNumberFormat="1" applyFont="1" applyFill="1" applyAlignment="1" applyProtection="1">
      <alignment horizontal="center" vertical="center"/>
    </xf>
    <xf numFmtId="0" fontId="19" fillId="9" borderId="0" xfId="0" applyFont="1" applyFill="1" applyBorder="1" applyAlignment="1" applyProtection="1">
      <alignment vertical="top" wrapText="1"/>
    </xf>
    <xf numFmtId="0" fontId="18" fillId="7" borderId="37" xfId="0" applyFont="1" applyFill="1" applyBorder="1" applyAlignment="1" applyProtection="1">
      <alignment vertical="center" wrapText="1"/>
    </xf>
    <xf numFmtId="164" fontId="57" fillId="7" borderId="37" xfId="0" applyNumberFormat="1" applyFont="1" applyFill="1" applyBorder="1" applyAlignment="1" applyProtection="1">
      <alignment horizontal="center" vertical="center" wrapText="1"/>
    </xf>
    <xf numFmtId="9" fontId="18" fillId="7" borderId="37" xfId="1" applyFont="1" applyFill="1" applyBorder="1" applyAlignment="1" applyProtection="1">
      <alignment vertical="center" wrapText="1"/>
    </xf>
    <xf numFmtId="0" fontId="14" fillId="9" borderId="0" xfId="0" applyFont="1" applyFill="1" applyAlignment="1" applyProtection="1">
      <alignment horizontal="left"/>
    </xf>
    <xf numFmtId="0" fontId="58" fillId="9" borderId="1" xfId="0" applyFont="1" applyFill="1" applyBorder="1" applyAlignment="1" applyProtection="1">
      <alignment horizontal="center" vertical="center"/>
    </xf>
    <xf numFmtId="0" fontId="14" fillId="9" borderId="1" xfId="0" applyFont="1" applyFill="1" applyBorder="1" applyAlignment="1" applyProtection="1">
      <alignment vertical="center"/>
    </xf>
    <xf numFmtId="0" fontId="4" fillId="0" borderId="0" xfId="0" applyFont="1" applyAlignment="1" applyProtection="1">
      <alignment horizontal="left"/>
    </xf>
    <xf numFmtId="0" fontId="31" fillId="0" borderId="0" xfId="0" applyFont="1"/>
    <xf numFmtId="0" fontId="31" fillId="9" borderId="0" xfId="0" applyFont="1" applyFill="1"/>
    <xf numFmtId="0" fontId="31" fillId="9" borderId="47" xfId="0" applyFont="1" applyFill="1" applyBorder="1"/>
    <xf numFmtId="0" fontId="31" fillId="9" borderId="0" xfId="0" applyFont="1" applyFill="1" applyBorder="1" applyAlignment="1">
      <alignment horizontal="right"/>
    </xf>
    <xf numFmtId="0" fontId="31" fillId="9" borderId="48" xfId="0" applyFont="1" applyFill="1" applyBorder="1"/>
    <xf numFmtId="0" fontId="31" fillId="9" borderId="0" xfId="0" applyFont="1" applyFill="1" applyBorder="1" applyAlignment="1">
      <alignment horizontal="center"/>
    </xf>
    <xf numFmtId="0" fontId="31" fillId="9" borderId="0" xfId="0" applyFont="1" applyFill="1" applyBorder="1"/>
    <xf numFmtId="0" fontId="31" fillId="9" borderId="1" xfId="0" applyFont="1" applyFill="1" applyBorder="1"/>
    <xf numFmtId="9" fontId="31" fillId="8" borderId="1" xfId="1" applyFont="1" applyFill="1" applyBorder="1" applyAlignment="1">
      <alignment horizontal="center" vertical="center"/>
    </xf>
    <xf numFmtId="9" fontId="31" fillId="9" borderId="1" xfId="0" applyNumberFormat="1" applyFont="1" applyFill="1" applyBorder="1"/>
    <xf numFmtId="9" fontId="31" fillId="9" borderId="1" xfId="0" applyNumberFormat="1" applyFont="1" applyFill="1" applyBorder="1" applyAlignment="1">
      <alignment horizontal="center"/>
    </xf>
    <xf numFmtId="165" fontId="31" fillId="8" borderId="1" xfId="0" applyNumberFormat="1" applyFont="1" applyFill="1" applyBorder="1" applyAlignment="1">
      <alignment horizontal="center"/>
    </xf>
    <xf numFmtId="0" fontId="31" fillId="9" borderId="1" xfId="0" applyFont="1" applyFill="1" applyBorder="1" applyAlignment="1">
      <alignment horizontal="center" vertical="center"/>
    </xf>
    <xf numFmtId="0" fontId="22" fillId="9" borderId="48" xfId="0" applyFont="1" applyFill="1" applyBorder="1" applyAlignment="1" applyProtection="1">
      <alignment vertical="center"/>
      <protection locked="0"/>
    </xf>
    <xf numFmtId="0" fontId="21" fillId="13" borderId="17" xfId="0" applyFont="1" applyFill="1" applyBorder="1" applyAlignment="1" applyProtection="1">
      <alignment horizontal="center" vertical="center"/>
      <protection locked="0"/>
    </xf>
    <xf numFmtId="9" fontId="22" fillId="8" borderId="19" xfId="1" applyFont="1" applyFill="1" applyBorder="1" applyAlignment="1" applyProtection="1">
      <alignment horizontal="center" vertical="center"/>
      <protection locked="0"/>
    </xf>
    <xf numFmtId="0" fontId="31" fillId="9" borderId="0" xfId="0" applyFont="1" applyFill="1" applyBorder="1" applyProtection="1">
      <protection locked="0"/>
    </xf>
    <xf numFmtId="0" fontId="60" fillId="9" borderId="0" xfId="0" applyFont="1" applyFill="1" applyBorder="1" applyAlignment="1" applyProtection="1">
      <alignment horizontal="center"/>
      <protection locked="0"/>
    </xf>
    <xf numFmtId="0" fontId="22" fillId="9" borderId="0" xfId="0" applyFont="1" applyFill="1" applyBorder="1" applyAlignment="1" applyProtection="1">
      <alignment horizontal="right" vertical="center"/>
      <protection locked="0"/>
    </xf>
    <xf numFmtId="0" fontId="31" fillId="9" borderId="26" xfId="0" applyFont="1" applyFill="1" applyBorder="1"/>
    <xf numFmtId="0" fontId="31" fillId="9" borderId="32" xfId="0" applyFont="1" applyFill="1" applyBorder="1"/>
    <xf numFmtId="0" fontId="31" fillId="9" borderId="43" xfId="0" applyFont="1" applyFill="1" applyBorder="1"/>
    <xf numFmtId="0" fontId="31" fillId="9" borderId="39" xfId="0" applyFont="1" applyFill="1" applyBorder="1"/>
    <xf numFmtId="0" fontId="31" fillId="9" borderId="41" xfId="0" applyFont="1" applyFill="1" applyBorder="1"/>
    <xf numFmtId="0" fontId="61" fillId="13" borderId="39" xfId="0" applyFont="1" applyFill="1" applyBorder="1" applyAlignment="1" applyProtection="1">
      <alignment horizontal="center" vertical="center"/>
    </xf>
    <xf numFmtId="0" fontId="10" fillId="8" borderId="37" xfId="0" applyFont="1" applyFill="1" applyBorder="1" applyAlignment="1" applyProtection="1">
      <alignment horizontal="center" vertical="center" wrapText="1"/>
    </xf>
    <xf numFmtId="0" fontId="10" fillId="8" borderId="37" xfId="0" applyFont="1" applyFill="1" applyBorder="1" applyAlignment="1" applyProtection="1">
      <alignment horizontal="center" vertical="center"/>
    </xf>
    <xf numFmtId="0" fontId="14" fillId="0" borderId="4" xfId="0" applyNumberFormat="1" applyFont="1" applyBorder="1" applyAlignment="1" applyProtection="1">
      <alignment vertical="center" wrapText="1"/>
      <protection locked="0"/>
    </xf>
    <xf numFmtId="0" fontId="14" fillId="0" borderId="2" xfId="0" applyNumberFormat="1" applyFont="1" applyBorder="1" applyAlignment="1" applyProtection="1">
      <alignment vertical="center" wrapText="1"/>
      <protection locked="0"/>
    </xf>
    <xf numFmtId="0" fontId="10" fillId="4" borderId="43" xfId="0" applyFont="1" applyFill="1" applyBorder="1" applyAlignment="1" applyProtection="1">
      <alignment horizontal="center" vertical="center"/>
      <protection locked="0"/>
    </xf>
    <xf numFmtId="9" fontId="10" fillId="4" borderId="39" xfId="0" applyNumberFormat="1" applyFont="1" applyFill="1" applyBorder="1" applyAlignment="1" applyProtection="1">
      <alignment vertical="center"/>
      <protection locked="0"/>
    </xf>
    <xf numFmtId="9" fontId="10" fillId="4" borderId="64" xfId="0" applyNumberFormat="1" applyFont="1" applyFill="1" applyBorder="1" applyAlignment="1" applyProtection="1">
      <alignment horizontal="center" vertical="center"/>
    </xf>
    <xf numFmtId="1" fontId="10" fillId="4" borderId="46" xfId="0" applyNumberFormat="1" applyFont="1" applyFill="1" applyBorder="1" applyAlignment="1" applyProtection="1">
      <alignment horizontal="center" vertical="center"/>
    </xf>
    <xf numFmtId="9" fontId="10" fillId="4" borderId="46" xfId="0" applyNumberFormat="1" applyFont="1" applyFill="1" applyBorder="1" applyAlignment="1" applyProtection="1">
      <alignment horizontal="center" vertical="center"/>
    </xf>
    <xf numFmtId="9" fontId="10" fillId="4" borderId="46" xfId="1" applyFont="1" applyFill="1" applyBorder="1" applyAlignment="1" applyProtection="1">
      <alignment horizontal="center" vertical="center"/>
    </xf>
    <xf numFmtId="0" fontId="14" fillId="0" borderId="39" xfId="0" applyFont="1" applyBorder="1" applyProtection="1">
      <protection locked="0"/>
    </xf>
    <xf numFmtId="9" fontId="10" fillId="9" borderId="4" xfId="1" applyFont="1" applyFill="1" applyBorder="1" applyAlignment="1" applyProtection="1">
      <alignment horizontal="center" vertical="center" wrapText="1"/>
      <protection locked="0"/>
    </xf>
    <xf numFmtId="0" fontId="10" fillId="9" borderId="47" xfId="0" applyFont="1" applyFill="1" applyBorder="1" applyAlignment="1" applyProtection="1">
      <alignment vertical="center"/>
      <protection locked="0"/>
    </xf>
    <xf numFmtId="0" fontId="10" fillId="9" borderId="0" xfId="0" applyFont="1" applyFill="1" applyBorder="1" applyAlignment="1" applyProtection="1">
      <alignment vertical="center"/>
      <protection locked="0"/>
    </xf>
    <xf numFmtId="0" fontId="10" fillId="9" borderId="0" xfId="0" applyFont="1" applyFill="1" applyBorder="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7" xfId="0" applyFont="1" applyFill="1" applyBorder="1" applyAlignment="1" applyProtection="1">
      <alignment horizontal="center" vertical="center" wrapText="1"/>
      <protection locked="0"/>
    </xf>
    <xf numFmtId="0" fontId="10" fillId="9" borderId="0" xfId="0" applyFont="1" applyFill="1" applyBorder="1" applyAlignment="1" applyProtection="1">
      <alignment horizontal="center" vertical="center" wrapText="1"/>
      <protection locked="0"/>
    </xf>
    <xf numFmtId="0" fontId="10" fillId="9" borderId="47" xfId="0" applyFont="1" applyFill="1" applyBorder="1" applyAlignment="1" applyProtection="1">
      <alignment horizontal="center" vertical="center"/>
      <protection locked="0"/>
    </xf>
    <xf numFmtId="0" fontId="61" fillId="9" borderId="0" xfId="0" applyFont="1" applyFill="1" applyBorder="1" applyAlignment="1" applyProtection="1">
      <alignment vertical="center"/>
      <protection locked="0"/>
    </xf>
    <xf numFmtId="0" fontId="10" fillId="8" borderId="17" xfId="0" applyFont="1" applyFill="1" applyBorder="1" applyAlignment="1" applyProtection="1">
      <alignment horizontal="center" vertical="center"/>
    </xf>
    <xf numFmtId="0" fontId="61" fillId="9" borderId="2" xfId="0" applyFont="1" applyFill="1" applyBorder="1" applyAlignment="1" applyProtection="1">
      <alignment vertical="center"/>
      <protection locked="0"/>
    </xf>
    <xf numFmtId="0" fontId="61" fillId="9" borderId="3" xfId="0" applyFont="1" applyFill="1" applyBorder="1" applyAlignment="1" applyProtection="1">
      <alignment vertical="center"/>
      <protection locked="0"/>
    </xf>
    <xf numFmtId="0" fontId="61" fillId="9" borderId="1" xfId="0" applyFont="1" applyFill="1" applyBorder="1" applyAlignment="1" applyProtection="1">
      <alignment vertical="center"/>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39" fillId="9" borderId="45" xfId="0" applyFont="1" applyFill="1" applyBorder="1" applyAlignment="1">
      <alignment horizontal="center" vertical="center" wrapText="1"/>
    </xf>
    <xf numFmtId="0" fontId="39" fillId="9" borderId="56" xfId="0" applyFont="1" applyFill="1" applyBorder="1" applyAlignment="1">
      <alignment horizontal="center" vertical="center" wrapText="1"/>
    </xf>
    <xf numFmtId="0" fontId="39" fillId="9" borderId="46" xfId="0" applyFont="1" applyFill="1" applyBorder="1" applyAlignment="1">
      <alignment horizontal="center" vertical="center" wrapText="1"/>
    </xf>
    <xf numFmtId="0" fontId="37" fillId="9" borderId="35" xfId="0" applyFont="1" applyFill="1" applyBorder="1" applyAlignment="1">
      <alignment horizontal="left" vertical="center" wrapText="1"/>
    </xf>
    <xf numFmtId="0" fontId="37" fillId="9" borderId="42" xfId="0" applyFont="1" applyFill="1" applyBorder="1" applyAlignment="1">
      <alignment horizontal="left" vertical="center" wrapText="1"/>
    </xf>
    <xf numFmtId="0" fontId="37" fillId="9" borderId="44" xfId="0" applyFont="1" applyFill="1" applyBorder="1" applyAlignment="1">
      <alignment horizontal="left" vertical="center" wrapText="1"/>
    </xf>
    <xf numFmtId="0" fontId="37" fillId="9" borderId="47" xfId="0" applyFont="1" applyFill="1" applyBorder="1" applyAlignment="1">
      <alignment horizontal="left" vertical="center" wrapText="1"/>
    </xf>
    <xf numFmtId="0" fontId="37" fillId="9" borderId="0" xfId="0" applyFont="1" applyFill="1" applyBorder="1" applyAlignment="1">
      <alignment horizontal="left" vertical="center" wrapText="1"/>
    </xf>
    <xf numFmtId="0" fontId="37" fillId="9" borderId="48" xfId="0" applyFont="1" applyFill="1" applyBorder="1" applyAlignment="1">
      <alignment horizontal="left" vertical="center" wrapText="1"/>
    </xf>
    <xf numFmtId="0" fontId="37" fillId="9" borderId="43"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0" fontId="37" fillId="9" borderId="17"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7" fillId="9" borderId="19" xfId="0" applyFont="1" applyFill="1" applyBorder="1" applyAlignment="1">
      <alignment horizontal="left" vertical="center" wrapText="1"/>
    </xf>
    <xf numFmtId="0" fontId="21" fillId="13" borderId="0" xfId="0" applyFont="1" applyFill="1" applyAlignment="1">
      <alignment horizontal="center" vertical="center"/>
    </xf>
    <xf numFmtId="0" fontId="36" fillId="9" borderId="52" xfId="0" applyFont="1" applyFill="1" applyBorder="1" applyAlignment="1">
      <alignment horizontal="left" vertical="center" wrapText="1"/>
    </xf>
    <xf numFmtId="0" fontId="36" fillId="9" borderId="20" xfId="0" applyFont="1" applyFill="1" applyBorder="1" applyAlignment="1">
      <alignment horizontal="left" vertical="center" wrapText="1"/>
    </xf>
    <xf numFmtId="0" fontId="36" fillId="9" borderId="49"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36" fillId="9" borderId="26" xfId="0" applyFont="1" applyFill="1" applyBorder="1" applyAlignment="1">
      <alignment horizontal="left" vertical="center" wrapText="1"/>
    </xf>
    <xf numFmtId="0" fontId="36" fillId="9" borderId="55" xfId="0" applyFont="1" applyFill="1" applyBorder="1" applyAlignment="1">
      <alignment horizontal="left" vertical="center" wrapText="1"/>
    </xf>
    <xf numFmtId="0" fontId="37" fillId="9" borderId="60" xfId="0" applyFont="1" applyFill="1" applyBorder="1" applyAlignment="1">
      <alignment horizontal="center" vertical="center" wrapText="1"/>
    </xf>
    <xf numFmtId="0" fontId="37" fillId="9" borderId="26" xfId="0" applyFont="1" applyFill="1" applyBorder="1" applyAlignment="1">
      <alignment horizontal="center" vertical="center" wrapText="1"/>
    </xf>
    <xf numFmtId="0" fontId="37" fillId="9" borderId="55" xfId="0" applyFont="1" applyFill="1" applyBorder="1" applyAlignment="1">
      <alignment horizontal="center" vertical="center" wrapText="1"/>
    </xf>
    <xf numFmtId="0" fontId="36" fillId="9" borderId="5" xfId="0" applyFont="1" applyFill="1" applyBorder="1" applyAlignment="1">
      <alignment horizontal="left" vertical="center" wrapText="1"/>
    </xf>
    <xf numFmtId="0" fontId="36" fillId="9" borderId="32" xfId="0" applyFont="1" applyFill="1" applyBorder="1" applyAlignment="1">
      <alignment horizontal="left" vertical="center" wrapText="1"/>
    </xf>
    <xf numFmtId="0" fontId="36" fillId="9" borderId="54" xfId="0" applyFont="1" applyFill="1" applyBorder="1" applyAlignment="1">
      <alignment horizontal="left" vertical="center" wrapText="1"/>
    </xf>
    <xf numFmtId="0" fontId="36" fillId="9" borderId="57" xfId="0" applyFont="1" applyFill="1" applyBorder="1" applyAlignment="1">
      <alignment horizontal="left" vertical="center" wrapText="1"/>
    </xf>
    <xf numFmtId="0" fontId="36" fillId="9" borderId="39" xfId="0" applyFont="1" applyFill="1" applyBorder="1" applyAlignment="1">
      <alignment horizontal="left" vertical="center" wrapText="1"/>
    </xf>
    <xf numFmtId="0" fontId="36" fillId="9" borderId="41" xfId="0" applyFont="1" applyFill="1" applyBorder="1" applyAlignment="1">
      <alignment horizontal="left" vertical="center" wrapText="1"/>
    </xf>
    <xf numFmtId="0" fontId="37" fillId="9" borderId="35" xfId="0" applyFont="1" applyFill="1" applyBorder="1" applyAlignment="1">
      <alignment horizontal="center" vertical="center" wrapText="1"/>
    </xf>
    <xf numFmtId="0" fontId="37" fillId="9" borderId="42" xfId="0"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36" fillId="9" borderId="45" xfId="0" applyFont="1" applyFill="1" applyBorder="1" applyAlignment="1">
      <alignment horizontal="center" vertical="center"/>
    </xf>
    <xf numFmtId="0" fontId="36" fillId="9" borderId="46" xfId="0" applyFont="1" applyFill="1" applyBorder="1" applyAlignment="1">
      <alignment horizontal="center" vertical="center"/>
    </xf>
    <xf numFmtId="0" fontId="21" fillId="15" borderId="0" xfId="0" applyFont="1" applyFill="1" applyAlignment="1">
      <alignment horizontal="center" vertical="center"/>
    </xf>
    <xf numFmtId="0" fontId="40" fillId="8" borderId="35" xfId="0" applyFont="1" applyFill="1" applyBorder="1" applyAlignment="1" applyProtection="1">
      <alignment horizontal="center" vertical="center" wrapText="1"/>
    </xf>
    <xf numFmtId="0" fontId="40" fillId="8" borderId="44" xfId="0" applyFont="1" applyFill="1" applyBorder="1" applyAlignment="1" applyProtection="1">
      <alignment horizontal="center" vertical="center" wrapText="1"/>
    </xf>
    <xf numFmtId="0" fontId="40" fillId="8" borderId="43" xfId="0" applyFont="1" applyFill="1" applyBorder="1" applyAlignment="1" applyProtection="1">
      <alignment horizontal="center" vertical="center" wrapText="1"/>
    </xf>
    <xf numFmtId="0" fontId="40" fillId="8" borderId="41" xfId="0" applyFont="1" applyFill="1" applyBorder="1" applyAlignment="1" applyProtection="1">
      <alignment horizontal="center" vertical="center" wrapText="1"/>
    </xf>
    <xf numFmtId="0" fontId="26" fillId="0" borderId="0" xfId="0" applyFont="1" applyBorder="1" applyAlignment="1" applyProtection="1">
      <alignment horizontal="center"/>
      <protection locked="0"/>
    </xf>
    <xf numFmtId="0" fontId="26" fillId="0" borderId="48" xfId="0" applyFont="1" applyBorder="1" applyAlignment="1" applyProtection="1">
      <alignment horizontal="center"/>
      <protection locked="0"/>
    </xf>
    <xf numFmtId="0" fontId="30" fillId="13" borderId="39" xfId="0" applyFont="1" applyFill="1" applyBorder="1" applyAlignment="1" applyProtection="1">
      <alignment horizontal="center" vertical="center"/>
    </xf>
    <xf numFmtId="0" fontId="30" fillId="13" borderId="41"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30" fillId="13" borderId="43" xfId="0" applyFont="1" applyFill="1" applyBorder="1" applyAlignment="1" applyProtection="1">
      <alignment horizontal="center" vertical="center"/>
    </xf>
    <xf numFmtId="0" fontId="12" fillId="13" borderId="39" xfId="0" applyFont="1" applyFill="1" applyBorder="1" applyAlignment="1" applyProtection="1">
      <alignment horizontal="center" vertical="center"/>
    </xf>
    <xf numFmtId="0" fontId="12" fillId="13" borderId="41" xfId="0" applyFont="1" applyFill="1" applyBorder="1" applyAlignment="1" applyProtection="1">
      <alignment horizontal="center" vertical="center"/>
    </xf>
    <xf numFmtId="2" fontId="40" fillId="8" borderId="37" xfId="0" applyNumberFormat="1" applyFont="1" applyFill="1" applyBorder="1" applyAlignment="1" applyProtection="1">
      <alignment horizontal="center" vertical="center" wrapText="1"/>
    </xf>
    <xf numFmtId="0" fontId="16" fillId="12" borderId="17" xfId="0" applyFont="1" applyFill="1" applyBorder="1" applyAlignment="1" applyProtection="1">
      <alignment horizontal="center" vertical="center"/>
    </xf>
    <xf numFmtId="0" fontId="16" fillId="12" borderId="18" xfId="0" applyFont="1" applyFill="1" applyBorder="1" applyAlignment="1" applyProtection="1">
      <alignment horizontal="center" vertical="center"/>
    </xf>
    <xf numFmtId="0" fontId="16" fillId="12" borderId="19" xfId="0" applyFont="1" applyFill="1" applyBorder="1" applyAlignment="1" applyProtection="1">
      <alignment horizontal="center" vertical="center"/>
    </xf>
    <xf numFmtId="0" fontId="44" fillId="8" borderId="37" xfId="0" applyFont="1" applyFill="1" applyBorder="1" applyAlignment="1" applyProtection="1">
      <alignment horizontal="center" vertical="center"/>
    </xf>
    <xf numFmtId="0" fontId="40" fillId="8" borderId="45" xfId="0" applyFont="1" applyFill="1" applyBorder="1" applyAlignment="1" applyProtection="1">
      <alignment horizontal="center" vertical="center" wrapText="1"/>
    </xf>
    <xf numFmtId="0" fontId="40" fillId="8" borderId="46" xfId="0" applyFont="1" applyFill="1" applyBorder="1" applyAlignment="1" applyProtection="1">
      <alignment horizontal="center" vertical="center" wrapText="1"/>
    </xf>
    <xf numFmtId="14" fontId="47" fillId="0" borderId="1" xfId="0" applyNumberFormat="1"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9" fontId="27" fillId="0" borderId="36" xfId="1" applyFont="1" applyFill="1" applyBorder="1" applyAlignment="1" applyProtection="1">
      <alignment horizontal="center" vertical="center" wrapText="1"/>
    </xf>
    <xf numFmtId="9" fontId="27" fillId="0" borderId="3" xfId="1" applyFont="1" applyFill="1" applyBorder="1" applyAlignment="1" applyProtection="1">
      <alignment horizontal="center" vertical="center" wrapText="1"/>
    </xf>
    <xf numFmtId="0" fontId="42" fillId="9" borderId="38" xfId="0" applyFont="1" applyFill="1" applyBorder="1" applyAlignment="1" applyProtection="1">
      <alignment horizontal="left" vertical="center" wrapText="1"/>
      <protection locked="0"/>
    </xf>
    <xf numFmtId="0" fontId="42" fillId="9" borderId="25" xfId="0" applyFont="1" applyFill="1" applyBorder="1" applyAlignment="1" applyProtection="1">
      <alignment horizontal="left" vertical="center" wrapText="1"/>
      <protection locked="0"/>
    </xf>
    <xf numFmtId="0" fontId="42" fillId="9" borderId="61" xfId="0" applyFont="1" applyFill="1" applyBorder="1" applyAlignment="1" applyProtection="1">
      <alignment horizontal="left" vertical="center" wrapText="1"/>
      <protection locked="0"/>
    </xf>
    <xf numFmtId="9" fontId="26" fillId="0" borderId="36" xfId="1" applyNumberFormat="1" applyFont="1" applyBorder="1" applyAlignment="1" applyProtection="1">
      <alignment horizontal="center" vertical="center" wrapText="1"/>
    </xf>
    <xf numFmtId="9" fontId="26" fillId="0" borderId="3" xfId="1" applyNumberFormat="1" applyFont="1" applyBorder="1" applyAlignment="1" applyProtection="1">
      <alignment horizontal="center" vertical="center" wrapText="1"/>
    </xf>
    <xf numFmtId="0" fontId="44" fillId="8" borderId="40" xfId="0" applyFont="1" applyFill="1" applyBorder="1" applyAlignment="1" applyProtection="1">
      <alignment horizontal="center" vertical="center" wrapText="1"/>
      <protection locked="0"/>
    </xf>
    <xf numFmtId="0" fontId="44" fillId="8" borderId="59" xfId="0" applyFont="1" applyFill="1" applyBorder="1" applyAlignment="1" applyProtection="1">
      <alignment horizontal="center" vertical="center" wrapText="1"/>
      <protection locked="0"/>
    </xf>
    <xf numFmtId="0" fontId="44" fillId="8" borderId="16"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7" fillId="0" borderId="3" xfId="0" applyFont="1" applyFill="1" applyBorder="1" applyAlignment="1" applyProtection="1">
      <alignment horizontal="center" vertical="center" wrapText="1"/>
      <protection locked="0"/>
    </xf>
    <xf numFmtId="0" fontId="47" fillId="0" borderId="4" xfId="0" applyFont="1" applyFill="1" applyBorder="1" applyAlignment="1" applyProtection="1">
      <alignment horizontal="center" vertical="center" wrapText="1"/>
      <protection locked="0"/>
    </xf>
    <xf numFmtId="0" fontId="47" fillId="0" borderId="2" xfId="0" applyFont="1" applyFill="1" applyBorder="1" applyAlignment="1" applyProtection="1">
      <alignment horizontal="justify" vertical="center" wrapText="1"/>
      <protection locked="0"/>
    </xf>
    <xf numFmtId="0" fontId="47" fillId="0" borderId="3" xfId="0" applyFont="1" applyFill="1" applyBorder="1" applyAlignment="1" applyProtection="1">
      <alignment horizontal="justify" vertical="center" wrapText="1"/>
      <protection locked="0"/>
    </xf>
    <xf numFmtId="0" fontId="47" fillId="0" borderId="4" xfId="0" applyFont="1" applyFill="1" applyBorder="1" applyAlignment="1" applyProtection="1">
      <alignment horizontal="justify" vertical="center" wrapText="1"/>
      <protection locked="0"/>
    </xf>
    <xf numFmtId="0" fontId="47" fillId="0" borderId="2" xfId="0" applyFont="1" applyFill="1" applyBorder="1" applyAlignment="1" applyProtection="1">
      <alignment horizontal="center" vertical="center" wrapText="1"/>
      <protection locked="0"/>
    </xf>
    <xf numFmtId="0" fontId="15" fillId="9" borderId="23" xfId="0" applyFont="1" applyFill="1" applyBorder="1" applyAlignment="1" applyProtection="1">
      <protection locked="0"/>
    </xf>
    <xf numFmtId="0" fontId="15" fillId="9" borderId="25" xfId="0" applyFont="1" applyFill="1" applyBorder="1" applyAlignment="1" applyProtection="1">
      <protection locked="0"/>
    </xf>
    <xf numFmtId="0" fontId="15" fillId="9" borderId="24" xfId="0" applyFont="1" applyFill="1" applyBorder="1" applyAlignment="1" applyProtection="1">
      <protection locked="0"/>
    </xf>
    <xf numFmtId="0" fontId="43" fillId="9" borderId="33" xfId="0" applyFont="1" applyFill="1" applyBorder="1" applyAlignment="1" applyProtection="1">
      <alignment horizontal="center" vertical="center"/>
      <protection locked="0"/>
    </xf>
    <xf numFmtId="0" fontId="43" fillId="9" borderId="50" xfId="0" applyFont="1" applyFill="1" applyBorder="1" applyAlignment="1" applyProtection="1">
      <alignment horizontal="center" vertical="center"/>
      <protection locked="0"/>
    </xf>
    <xf numFmtId="0" fontId="43" fillId="9" borderId="34" xfId="0" applyFont="1" applyFill="1" applyBorder="1" applyAlignment="1" applyProtection="1">
      <alignment horizontal="center" vertical="center"/>
      <protection locked="0"/>
    </xf>
    <xf numFmtId="14" fontId="14" fillId="0" borderId="26" xfId="0" applyNumberFormat="1" applyFont="1" applyBorder="1" applyAlignment="1" applyProtection="1">
      <alignment horizontal="center"/>
      <protection locked="0"/>
    </xf>
    <xf numFmtId="0" fontId="14" fillId="0" borderId="26"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38"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44" fillId="8" borderId="53" xfId="0" applyFont="1" applyFill="1" applyBorder="1" applyAlignment="1" applyProtection="1">
      <alignment horizontal="center" vertical="center" wrapText="1"/>
      <protection locked="0"/>
    </xf>
    <xf numFmtId="9" fontId="26" fillId="0" borderId="1" xfId="1" applyFont="1" applyBorder="1" applyAlignment="1" applyProtection="1">
      <alignment horizontal="center" vertical="center" wrapText="1"/>
      <protection locked="0"/>
    </xf>
    <xf numFmtId="9" fontId="26" fillId="0" borderId="2" xfId="1" applyFont="1" applyBorder="1" applyAlignment="1" applyProtection="1">
      <alignment horizontal="center" vertical="center" wrapText="1"/>
      <protection locked="0"/>
    </xf>
    <xf numFmtId="9" fontId="26" fillId="0" borderId="2" xfId="1" applyFont="1" applyFill="1" applyBorder="1" applyAlignment="1" applyProtection="1">
      <alignment horizontal="center" vertical="center" wrapText="1"/>
      <protection locked="0"/>
    </xf>
    <xf numFmtId="9" fontId="26" fillId="0" borderId="3" xfId="1" applyFont="1" applyFill="1" applyBorder="1" applyAlignment="1" applyProtection="1">
      <alignment horizontal="center" vertical="center" wrapText="1"/>
      <protection locked="0"/>
    </xf>
    <xf numFmtId="9" fontId="26" fillId="0" borderId="4" xfId="1"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9" fontId="26" fillId="0" borderId="3" xfId="0" applyNumberFormat="1"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51"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justify" vertical="center" wrapText="1"/>
      <protection locked="0"/>
    </xf>
    <xf numFmtId="0" fontId="25" fillId="0" borderId="3" xfId="0" applyFont="1" applyFill="1" applyBorder="1" applyAlignment="1" applyProtection="1">
      <alignment horizontal="justify" vertical="center" wrapText="1"/>
      <protection locked="0"/>
    </xf>
    <xf numFmtId="0" fontId="25" fillId="0" borderId="4" xfId="0" applyFont="1" applyFill="1" applyBorder="1" applyAlignment="1" applyProtection="1">
      <alignment horizontal="justify" vertical="center" wrapText="1"/>
      <protection locked="0"/>
    </xf>
    <xf numFmtId="0" fontId="26" fillId="0" borderId="4" xfId="0" applyFont="1" applyFill="1" applyBorder="1" applyAlignment="1" applyProtection="1">
      <alignment horizontal="center" vertical="center" wrapText="1"/>
      <protection locked="0"/>
    </xf>
    <xf numFmtId="9" fontId="47" fillId="0" borderId="2" xfId="1" applyFont="1" applyFill="1" applyBorder="1" applyAlignment="1" applyProtection="1">
      <alignment horizontal="center" vertical="center" wrapText="1"/>
      <protection locked="0"/>
    </xf>
    <xf numFmtId="9" fontId="47" fillId="0" borderId="3" xfId="1" applyFont="1" applyFill="1" applyBorder="1" applyAlignment="1" applyProtection="1">
      <alignment horizontal="center" vertical="center" wrapText="1"/>
      <protection locked="0"/>
    </xf>
    <xf numFmtId="9" fontId="47" fillId="0" borderId="4" xfId="1" applyFont="1" applyFill="1" applyBorder="1" applyAlignment="1" applyProtection="1">
      <alignment horizontal="center" vertical="center" wrapText="1"/>
      <protection locked="0"/>
    </xf>
    <xf numFmtId="0" fontId="44" fillId="8" borderId="58" xfId="0" applyFont="1" applyFill="1" applyBorder="1" applyAlignment="1" applyProtection="1">
      <alignment horizontal="center" vertical="center" wrapText="1"/>
      <protection locked="0"/>
    </xf>
    <xf numFmtId="0" fontId="46" fillId="0" borderId="36" xfId="0" applyFont="1" applyFill="1" applyBorder="1" applyAlignment="1" applyProtection="1">
      <alignment horizontal="center" vertical="center" wrapText="1"/>
      <protection locked="0"/>
    </xf>
    <xf numFmtId="0" fontId="47" fillId="0" borderId="36"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7" fillId="0" borderId="4" xfId="0" applyFont="1" applyBorder="1" applyAlignment="1" applyProtection="1">
      <alignment horizontal="justify" vertical="center" wrapText="1"/>
      <protection locked="0"/>
    </xf>
    <xf numFmtId="0" fontId="47" fillId="0" borderId="36"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14" fontId="47" fillId="0" borderId="36" xfId="0" applyNumberFormat="1" applyFont="1" applyBorder="1" applyAlignment="1" applyProtection="1">
      <alignment horizontal="center" vertical="center" wrapText="1"/>
      <protection locked="0"/>
    </xf>
    <xf numFmtId="9" fontId="47" fillId="0" borderId="36" xfId="0" applyNumberFormat="1" applyFont="1" applyBorder="1" applyAlignment="1" applyProtection="1">
      <alignment horizontal="center" vertical="center" wrapText="1"/>
      <protection locked="0"/>
    </xf>
    <xf numFmtId="9" fontId="26" fillId="0" borderId="36" xfId="0" applyNumberFormat="1"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9" fontId="26" fillId="0" borderId="36" xfId="1" applyFont="1" applyBorder="1" applyAlignment="1" applyProtection="1">
      <alignment horizontal="center" vertical="center" wrapText="1"/>
      <protection locked="0"/>
    </xf>
    <xf numFmtId="9" fontId="26" fillId="0" borderId="3" xfId="1" applyFont="1" applyBorder="1" applyAlignment="1" applyProtection="1">
      <alignment horizontal="center" vertical="center" wrapText="1"/>
      <protection locked="0"/>
    </xf>
    <xf numFmtId="9" fontId="26" fillId="0" borderId="4" xfId="1" applyFont="1" applyBorder="1" applyAlignment="1" applyProtection="1">
      <alignment horizontal="center" vertical="center" wrapText="1"/>
      <protection locked="0"/>
    </xf>
    <xf numFmtId="0" fontId="26" fillId="0" borderId="2" xfId="0" applyFont="1" applyFill="1" applyBorder="1" applyAlignment="1" applyProtection="1">
      <alignment horizontal="justify" vertical="center" wrapText="1"/>
      <protection locked="0"/>
    </xf>
    <xf numFmtId="0" fontId="26" fillId="0" borderId="3" xfId="0" applyFont="1" applyFill="1" applyBorder="1" applyAlignment="1" applyProtection="1">
      <alignment horizontal="justify" vertical="center" wrapText="1"/>
      <protection locked="0"/>
    </xf>
    <xf numFmtId="0" fontId="26" fillId="0" borderId="4" xfId="0" applyFont="1" applyFill="1" applyBorder="1" applyAlignment="1" applyProtection="1">
      <alignment horizontal="justify" vertical="center" wrapText="1"/>
      <protection locked="0"/>
    </xf>
    <xf numFmtId="14" fontId="26" fillId="0" borderId="3" xfId="0" applyNumberFormat="1" applyFont="1" applyBorder="1" applyAlignment="1" applyProtection="1">
      <alignment horizontal="center" vertical="center" wrapText="1"/>
      <protection locked="0"/>
    </xf>
    <xf numFmtId="0" fontId="40" fillId="8" borderId="17" xfId="0" applyFont="1" applyFill="1" applyBorder="1" applyAlignment="1" applyProtection="1">
      <alignment horizontal="center" vertical="center" wrapText="1"/>
    </xf>
    <xf numFmtId="0" fontId="40" fillId="8" borderId="18" xfId="0" applyFont="1" applyFill="1" applyBorder="1" applyAlignment="1" applyProtection="1">
      <alignment horizontal="center" vertical="center" wrapText="1"/>
    </xf>
    <xf numFmtId="0" fontId="40" fillId="8" borderId="19" xfId="0" applyFont="1" applyFill="1" applyBorder="1" applyAlignment="1" applyProtection="1">
      <alignment horizontal="center" vertical="center" wrapText="1"/>
    </xf>
    <xf numFmtId="9" fontId="26" fillId="0" borderId="4"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9" fontId="26" fillId="0" borderId="1" xfId="0" applyNumberFormat="1" applyFont="1" applyBorder="1" applyAlignment="1" applyProtection="1">
      <alignment horizontal="center" vertical="center" wrapText="1"/>
      <protection locked="0"/>
    </xf>
    <xf numFmtId="9" fontId="27" fillId="0" borderId="1" xfId="1" applyFont="1" applyFill="1" applyBorder="1" applyAlignment="1" applyProtection="1">
      <alignment horizontal="center" vertical="center" wrapText="1"/>
    </xf>
    <xf numFmtId="9" fontId="26" fillId="0" borderId="1" xfId="1" applyNumberFormat="1" applyFont="1" applyBorder="1" applyAlignment="1" applyProtection="1">
      <alignment horizontal="center" vertical="center" wrapText="1"/>
    </xf>
    <xf numFmtId="9" fontId="26" fillId="0" borderId="4" xfId="1" applyNumberFormat="1" applyFont="1" applyBorder="1" applyAlignment="1" applyProtection="1">
      <alignment horizontal="center" vertical="center" wrapText="1"/>
    </xf>
    <xf numFmtId="0" fontId="14" fillId="9" borderId="1" xfId="0" applyFont="1" applyFill="1" applyBorder="1" applyAlignment="1" applyProtection="1">
      <alignment horizontal="center" vertical="center"/>
      <protection locked="0"/>
    </xf>
    <xf numFmtId="0" fontId="40" fillId="9" borderId="1" xfId="0" applyFont="1" applyFill="1" applyBorder="1" applyAlignment="1" applyProtection="1">
      <alignment horizontal="center" vertical="center"/>
      <protection locked="0"/>
    </xf>
    <xf numFmtId="0" fontId="45" fillId="9" borderId="1" xfId="0" applyFont="1" applyFill="1" applyBorder="1" applyAlignment="1">
      <alignment horizontal="left" vertical="center" wrapText="1"/>
    </xf>
    <xf numFmtId="0" fontId="10" fillId="9" borderId="65" xfId="0" applyFont="1" applyFill="1" applyBorder="1" applyAlignment="1" applyProtection="1">
      <alignment horizontal="center" vertical="center"/>
      <protection locked="0"/>
    </xf>
    <xf numFmtId="0" fontId="10" fillId="9" borderId="50" xfId="0" applyFont="1" applyFill="1" applyBorder="1" applyAlignment="1" applyProtection="1">
      <alignment horizontal="center" vertical="center"/>
      <protection locked="0"/>
    </xf>
    <xf numFmtId="0" fontId="10" fillId="9" borderId="34" xfId="0" applyFont="1" applyFill="1" applyBorder="1" applyAlignment="1" applyProtection="1">
      <alignment horizontal="center" vertical="center"/>
      <protection locked="0"/>
    </xf>
    <xf numFmtId="0" fontId="48" fillId="9" borderId="33" xfId="0" applyFont="1" applyFill="1" applyBorder="1" applyAlignment="1" applyProtection="1">
      <alignment horizontal="center" vertical="center"/>
      <protection locked="0"/>
    </xf>
    <xf numFmtId="0" fontId="48" fillId="9" borderId="50" xfId="0" applyFont="1" applyFill="1" applyBorder="1" applyAlignment="1" applyProtection="1">
      <alignment horizontal="center" vertical="center"/>
      <protection locked="0"/>
    </xf>
    <xf numFmtId="0" fontId="48" fillId="9" borderId="34" xfId="0" applyFont="1" applyFill="1" applyBorder="1" applyAlignment="1" applyProtection="1">
      <alignment horizontal="center" vertical="center"/>
      <protection locked="0"/>
    </xf>
    <xf numFmtId="0" fontId="14" fillId="0" borderId="2" xfId="0" applyNumberFormat="1" applyFont="1" applyBorder="1" applyAlignment="1" applyProtection="1">
      <alignment vertical="center" wrapText="1"/>
      <protection locked="0"/>
    </xf>
    <xf numFmtId="0" fontId="14" fillId="0" borderId="4" xfId="0" applyNumberFormat="1" applyFont="1" applyBorder="1" applyAlignment="1" applyProtection="1">
      <alignment vertical="center" wrapText="1"/>
      <protection locked="0"/>
    </xf>
    <xf numFmtId="9" fontId="14" fillId="0" borderId="2" xfId="1" applyNumberFormat="1" applyFont="1" applyFill="1" applyBorder="1" applyAlignment="1" applyProtection="1">
      <alignment horizontal="center" vertical="center" wrapText="1"/>
    </xf>
    <xf numFmtId="9" fontId="14" fillId="0" borderId="3" xfId="1" applyNumberFormat="1"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9" fontId="14" fillId="0" borderId="2" xfId="1" applyFont="1" applyFill="1" applyBorder="1" applyAlignment="1" applyProtection="1">
      <alignment horizontal="center" vertical="center" wrapText="1"/>
      <protection locked="0"/>
    </xf>
    <xf numFmtId="9" fontId="14" fillId="0" borderId="3" xfId="1" applyFont="1" applyFill="1" applyBorder="1" applyAlignment="1" applyProtection="1">
      <alignment horizontal="center" vertical="center" wrapText="1"/>
      <protection locked="0"/>
    </xf>
    <xf numFmtId="9" fontId="14" fillId="0" borderId="2" xfId="1" applyFont="1" applyBorder="1" applyAlignment="1" applyProtection="1">
      <alignment horizontal="center" vertical="center" wrapText="1"/>
      <protection locked="0"/>
    </xf>
    <xf numFmtId="9" fontId="14" fillId="0" borderId="3" xfId="1" applyFont="1" applyBorder="1" applyAlignment="1" applyProtection="1">
      <alignment horizontal="center" vertical="center" wrapText="1"/>
      <protection locked="0"/>
    </xf>
    <xf numFmtId="9" fontId="15" fillId="0" borderId="2" xfId="1" applyFont="1" applyFill="1" applyBorder="1" applyAlignment="1" applyProtection="1">
      <alignment horizontal="center" vertical="center" wrapText="1"/>
    </xf>
    <xf numFmtId="9" fontId="15" fillId="0" borderId="3" xfId="1"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32" fillId="0" borderId="52" xfId="11" applyFill="1" applyBorder="1" applyAlignment="1" applyProtection="1">
      <alignment horizontal="center" vertical="center" wrapText="1"/>
      <protection locked="0"/>
    </xf>
    <xf numFmtId="0" fontId="32" fillId="0" borderId="63" xfId="11" applyFill="1" applyBorder="1" applyAlignment="1" applyProtection="1">
      <alignment horizontal="center" vertical="center" wrapText="1"/>
      <protection locked="0"/>
    </xf>
    <xf numFmtId="0" fontId="10" fillId="9" borderId="38"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61" xfId="0" applyFont="1" applyFill="1" applyBorder="1" applyAlignment="1" applyProtection="1">
      <alignment horizontal="left" vertical="center" wrapText="1"/>
      <protection locked="0"/>
    </xf>
    <xf numFmtId="0" fontId="14" fillId="0" borderId="42"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15" fillId="9" borderId="23"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9" fontId="14" fillId="0" borderId="2"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2" fillId="0" borderId="2" xfId="11" applyFill="1" applyBorder="1" applyAlignment="1" applyProtection="1">
      <alignment horizontal="center" vertical="center" wrapText="1"/>
      <protection locked="0"/>
    </xf>
    <xf numFmtId="0" fontId="32" fillId="0" borderId="7" xfId="1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10" fillId="8" borderId="40" xfId="0" applyFont="1" applyFill="1" applyBorder="1" applyAlignment="1" applyProtection="1">
      <alignment horizontal="center" vertical="center" wrapText="1"/>
      <protection locked="0"/>
    </xf>
    <xf numFmtId="0" fontId="10" fillId="8" borderId="59"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justify" vertical="center" wrapText="1"/>
      <protection locked="0"/>
    </xf>
    <xf numFmtId="0" fontId="14" fillId="0" borderId="3" xfId="0" applyFont="1" applyFill="1" applyBorder="1" applyAlignment="1" applyProtection="1">
      <alignment horizontal="justify" vertical="center" wrapText="1"/>
      <protection locked="0"/>
    </xf>
    <xf numFmtId="14" fontId="14" fillId="0" borderId="36" xfId="0" applyNumberFormat="1" applyFont="1" applyBorder="1" applyAlignment="1" applyProtection="1">
      <alignment horizontal="center" vertical="center" wrapText="1"/>
      <protection locked="0"/>
    </xf>
    <xf numFmtId="0" fontId="10" fillId="8" borderId="45" xfId="0" applyFont="1" applyFill="1" applyBorder="1" applyAlignment="1" applyProtection="1">
      <alignment horizontal="center" vertical="center" wrapText="1"/>
    </xf>
    <xf numFmtId="0" fontId="10" fillId="8" borderId="56" xfId="0" applyFont="1" applyFill="1" applyBorder="1" applyAlignment="1" applyProtection="1">
      <alignment horizontal="center" vertical="center" wrapText="1"/>
    </xf>
    <xf numFmtId="0" fontId="61" fillId="13" borderId="47" xfId="0" applyFont="1" applyFill="1" applyBorder="1" applyAlignment="1" applyProtection="1">
      <alignment horizontal="center" vertical="center"/>
    </xf>
    <xf numFmtId="0" fontId="61" fillId="13" borderId="0" xfId="0" applyFont="1" applyFill="1" applyBorder="1" applyAlignment="1" applyProtection="1">
      <alignment horizontal="center" vertical="center"/>
    </xf>
    <xf numFmtId="0" fontId="10" fillId="8" borderId="43" xfId="0"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wrapText="1"/>
    </xf>
    <xf numFmtId="0" fontId="10" fillId="8" borderId="46" xfId="0" applyFont="1" applyFill="1" applyBorder="1" applyAlignment="1" applyProtection="1">
      <alignment horizontal="center" vertical="center" wrapText="1"/>
    </xf>
    <xf numFmtId="0" fontId="10" fillId="8" borderId="17" xfId="0" applyFont="1" applyFill="1" applyBorder="1" applyAlignment="1" applyProtection="1">
      <alignment horizontal="center" vertical="center" wrapText="1"/>
    </xf>
    <xf numFmtId="0" fontId="10" fillId="8" borderId="18" xfId="0" applyFont="1" applyFill="1" applyBorder="1" applyAlignment="1" applyProtection="1">
      <alignment horizontal="center" vertical="center" wrapText="1"/>
    </xf>
    <xf numFmtId="0" fontId="10" fillId="8" borderId="19" xfId="0" applyFont="1" applyFill="1" applyBorder="1" applyAlignment="1" applyProtection="1">
      <alignment horizontal="center" vertical="center" wrapText="1"/>
    </xf>
    <xf numFmtId="2" fontId="10" fillId="8" borderId="45" xfId="0" applyNumberFormat="1" applyFont="1" applyFill="1" applyBorder="1" applyAlignment="1" applyProtection="1">
      <alignment horizontal="center" vertical="center" wrapText="1"/>
    </xf>
    <xf numFmtId="2" fontId="10" fillId="8" borderId="46" xfId="0" applyNumberFormat="1" applyFont="1" applyFill="1" applyBorder="1" applyAlignment="1" applyProtection="1">
      <alignment horizontal="center" vertical="center" wrapText="1"/>
    </xf>
    <xf numFmtId="0" fontId="10" fillId="8" borderId="45" xfId="0" applyFont="1" applyFill="1" applyBorder="1" applyAlignment="1" applyProtection="1">
      <alignment horizontal="center" vertical="center"/>
    </xf>
    <xf numFmtId="0" fontId="10" fillId="8" borderId="46" xfId="0" applyFont="1" applyFill="1" applyBorder="1" applyAlignment="1" applyProtection="1">
      <alignment horizontal="center" vertical="center"/>
    </xf>
    <xf numFmtId="0" fontId="61" fillId="9" borderId="2" xfId="0" applyFont="1" applyFill="1" applyBorder="1" applyAlignment="1" applyProtection="1">
      <alignment horizontal="center" vertical="center"/>
      <protection locked="0"/>
    </xf>
    <xf numFmtId="0" fontId="61" fillId="9" borderId="3" xfId="0" applyFont="1" applyFill="1" applyBorder="1" applyAlignment="1" applyProtection="1">
      <alignment horizontal="center" vertical="center"/>
      <protection locked="0"/>
    </xf>
    <xf numFmtId="0" fontId="61" fillId="9" borderId="4" xfId="0" applyFont="1" applyFill="1" applyBorder="1" applyAlignment="1" applyProtection="1">
      <alignment horizontal="center" vertical="center"/>
      <protection locked="0"/>
    </xf>
    <xf numFmtId="0" fontId="32" fillId="9" borderId="3" xfId="11" applyFill="1" applyBorder="1" applyAlignment="1" applyProtection="1">
      <alignment horizontal="center" vertical="center" wrapText="1"/>
      <protection locked="0"/>
    </xf>
    <xf numFmtId="0" fontId="32" fillId="9" borderId="4" xfId="11" applyFill="1" applyBorder="1" applyAlignment="1" applyProtection="1">
      <alignment horizontal="center" vertical="center" wrapText="1"/>
      <protection locked="0"/>
    </xf>
    <xf numFmtId="0" fontId="14" fillId="9" borderId="52" xfId="0" applyFont="1" applyFill="1" applyBorder="1" applyAlignment="1" applyProtection="1">
      <alignment horizontal="center" vertical="center"/>
      <protection locked="0"/>
    </xf>
    <xf numFmtId="0" fontId="14" fillId="9" borderId="31" xfId="0" applyFont="1" applyFill="1" applyBorder="1" applyAlignment="1" applyProtection="1">
      <alignment horizontal="center" vertical="center"/>
      <protection locked="0"/>
    </xf>
    <xf numFmtId="0" fontId="14" fillId="9" borderId="63" xfId="0" applyFont="1" applyFill="1" applyBorder="1" applyAlignment="1" applyProtection="1">
      <alignment horizontal="center" vertical="center"/>
      <protection locked="0"/>
    </xf>
    <xf numFmtId="0" fontId="14" fillId="9" borderId="30" xfId="0" applyFont="1" applyFill="1" applyBorder="1" applyAlignment="1" applyProtection="1">
      <alignment horizontal="center" vertical="center"/>
      <protection locked="0"/>
    </xf>
    <xf numFmtId="0" fontId="14" fillId="9" borderId="7" xfId="0" applyFont="1" applyFill="1" applyBorder="1" applyAlignment="1" applyProtection="1">
      <alignment horizontal="center" vertical="center"/>
      <protection locked="0"/>
    </xf>
    <xf numFmtId="0" fontId="14" fillId="9" borderId="21" xfId="0" applyFont="1" applyFill="1" applyBorder="1" applyAlignment="1" applyProtection="1">
      <alignment horizontal="center" vertical="center"/>
      <protection locked="0"/>
    </xf>
    <xf numFmtId="0" fontId="10" fillId="9" borderId="5" xfId="0" applyFont="1" applyFill="1" applyBorder="1" applyAlignment="1" applyProtection="1">
      <alignment horizontal="center" vertical="center"/>
      <protection locked="0"/>
    </xf>
    <xf numFmtId="0" fontId="10" fillId="9" borderId="32"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48" fillId="9" borderId="5" xfId="0" applyFont="1" applyFill="1" applyBorder="1" applyAlignment="1">
      <alignment horizontal="left" vertical="center" wrapText="1"/>
    </xf>
    <xf numFmtId="0" fontId="48" fillId="9" borderId="6" xfId="0" applyFont="1" applyFill="1" applyBorder="1" applyAlignment="1">
      <alignment horizontal="left" vertical="center" wrapText="1"/>
    </xf>
    <xf numFmtId="0" fontId="61" fillId="12" borderId="17" xfId="0" applyFont="1" applyFill="1" applyBorder="1" applyAlignment="1" applyProtection="1">
      <alignment horizontal="center" vertical="center"/>
    </xf>
    <xf numFmtId="0" fontId="61" fillId="12" borderId="18" xfId="0" applyFont="1" applyFill="1" applyBorder="1" applyAlignment="1" applyProtection="1">
      <alignment horizontal="center" vertical="center"/>
    </xf>
    <xf numFmtId="0" fontId="61" fillId="12" borderId="19" xfId="0" applyFont="1" applyFill="1" applyBorder="1" applyAlignment="1" applyProtection="1">
      <alignment horizontal="center" vertical="center"/>
    </xf>
    <xf numFmtId="0" fontId="61" fillId="13" borderId="17" xfId="0" applyFont="1" applyFill="1" applyBorder="1" applyAlignment="1" applyProtection="1">
      <alignment horizontal="center" vertical="center"/>
    </xf>
    <xf numFmtId="0" fontId="61" fillId="13" borderId="18" xfId="0" applyFont="1" applyFill="1" applyBorder="1" applyAlignment="1" applyProtection="1">
      <alignment horizontal="center" vertical="center"/>
    </xf>
    <xf numFmtId="0" fontId="61" fillId="13" borderId="19" xfId="0"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18" fillId="7" borderId="17" xfId="0" applyFont="1" applyFill="1" applyBorder="1" applyAlignment="1" applyProtection="1">
      <alignment horizontal="center" vertical="center" wrapText="1"/>
    </xf>
    <xf numFmtId="0" fontId="18" fillId="7" borderId="18" xfId="0" applyFont="1" applyFill="1" applyBorder="1" applyAlignment="1" applyProtection="1">
      <alignment horizontal="center" vertical="center" wrapText="1"/>
    </xf>
    <xf numFmtId="0" fontId="18" fillId="7" borderId="19" xfId="0" applyFont="1" applyFill="1" applyBorder="1" applyAlignment="1" applyProtection="1">
      <alignment horizontal="center" vertical="center" wrapText="1"/>
    </xf>
    <xf numFmtId="0" fontId="59" fillId="9" borderId="1" xfId="0" applyFont="1" applyFill="1" applyBorder="1" applyAlignment="1" applyProtection="1">
      <alignment horizontal="center" vertical="center"/>
    </xf>
    <xf numFmtId="0" fontId="58" fillId="9" borderId="1" xfId="0"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54" fillId="9" borderId="1" xfId="0" applyFont="1" applyFill="1" applyBorder="1" applyAlignment="1" applyProtection="1">
      <alignment horizontal="center" vertical="center" wrapText="1"/>
    </xf>
    <xf numFmtId="164" fontId="10" fillId="0" borderId="2" xfId="0" applyNumberFormat="1" applyFont="1" applyBorder="1" applyAlignment="1" applyProtection="1">
      <alignment horizontal="center" vertical="center"/>
    </xf>
    <xf numFmtId="164" fontId="10" fillId="0" borderId="3" xfId="0" applyNumberFormat="1" applyFont="1" applyBorder="1" applyAlignment="1" applyProtection="1">
      <alignment horizontal="center" vertical="center"/>
    </xf>
    <xf numFmtId="164" fontId="10" fillId="0" borderId="4" xfId="0" applyNumberFormat="1" applyFont="1" applyBorder="1" applyAlignment="1" applyProtection="1">
      <alignment horizontal="center" vertical="center"/>
    </xf>
    <xf numFmtId="0" fontId="14" fillId="0" borderId="1" xfId="0" applyFont="1" applyBorder="1" applyAlignment="1" applyProtection="1">
      <alignment horizontal="center" vertical="center"/>
    </xf>
    <xf numFmtId="164" fontId="10" fillId="0" borderId="1" xfId="0" applyNumberFormat="1" applyFont="1" applyBorder="1" applyAlignment="1" applyProtection="1">
      <alignment horizontal="center" vertical="center"/>
    </xf>
    <xf numFmtId="0" fontId="14" fillId="9" borderId="1" xfId="0" applyFont="1" applyFill="1" applyBorder="1" applyAlignment="1" applyProtection="1">
      <alignment horizontal="center" vertical="center"/>
    </xf>
    <xf numFmtId="0" fontId="54" fillId="0" borderId="1" xfId="0" applyFont="1" applyBorder="1" applyAlignment="1" applyProtection="1">
      <alignment horizontal="center" vertical="center" wrapText="1"/>
    </xf>
    <xf numFmtId="0" fontId="14" fillId="0" borderId="1" xfId="0" applyFont="1" applyBorder="1" applyAlignment="1" applyProtection="1">
      <alignment horizontal="center"/>
    </xf>
    <xf numFmtId="9" fontId="52" fillId="0" borderId="2" xfId="0" applyNumberFormat="1" applyFont="1" applyFill="1" applyBorder="1" applyAlignment="1" applyProtection="1">
      <alignment horizontal="center" vertical="center" wrapText="1"/>
    </xf>
    <xf numFmtId="9" fontId="52" fillId="0" borderId="3" xfId="0" applyNumberFormat="1" applyFont="1" applyFill="1" applyBorder="1" applyAlignment="1" applyProtection="1">
      <alignment horizontal="center" vertical="center" wrapText="1"/>
    </xf>
    <xf numFmtId="9" fontId="52" fillId="0" borderId="4"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67" xfId="0" applyFont="1" applyFill="1" applyBorder="1" applyAlignment="1" applyProtection="1">
      <alignment horizontal="center" vertical="center" wrapText="1"/>
    </xf>
    <xf numFmtId="0" fontId="21" fillId="13" borderId="17" xfId="0" applyFont="1" applyFill="1" applyBorder="1" applyAlignment="1" applyProtection="1">
      <alignment horizontal="center" vertical="top" wrapText="1"/>
    </xf>
    <xf numFmtId="0" fontId="21" fillId="13" borderId="18" xfId="0" applyFont="1" applyFill="1" applyBorder="1" applyAlignment="1" applyProtection="1">
      <alignment horizontal="center" vertical="top" wrapText="1"/>
    </xf>
    <xf numFmtId="0" fontId="21" fillId="13" borderId="19" xfId="0" applyFont="1" applyFill="1" applyBorder="1" applyAlignment="1" applyProtection="1">
      <alignment horizontal="center" vertical="top" wrapText="1"/>
    </xf>
    <xf numFmtId="0" fontId="14" fillId="0" borderId="42" xfId="0" applyFont="1" applyBorder="1" applyAlignment="1" applyProtection="1">
      <alignment horizontal="left" vertical="center" wrapText="1"/>
    </xf>
    <xf numFmtId="0" fontId="14" fillId="0" borderId="0" xfId="0" applyFont="1" applyBorder="1" applyAlignment="1" applyProtection="1">
      <alignment horizontal="left"/>
    </xf>
    <xf numFmtId="0" fontId="14" fillId="0" borderId="39" xfId="0" applyFont="1" applyBorder="1" applyAlignment="1" applyProtection="1">
      <alignment horizontal="left" vertical="center" wrapText="1"/>
    </xf>
    <xf numFmtId="0" fontId="14" fillId="0" borderId="39" xfId="0" applyFont="1" applyBorder="1" applyAlignment="1" applyProtection="1">
      <alignment horizontal="left" vertical="center"/>
    </xf>
    <xf numFmtId="0" fontId="10" fillId="5" borderId="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5" borderId="40"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0" fillId="5" borderId="36"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66" xfId="0" applyFont="1" applyFill="1" applyBorder="1" applyAlignment="1" applyProtection="1">
      <alignment horizontal="center" vertical="center" wrapText="1"/>
    </xf>
    <xf numFmtId="0" fontId="10" fillId="5" borderId="30" xfId="0" applyFont="1" applyFill="1" applyBorder="1" applyAlignment="1" applyProtection="1">
      <alignment horizontal="center" vertical="center" wrapText="1"/>
    </xf>
    <xf numFmtId="0" fontId="30" fillId="12" borderId="17" xfId="0" applyFont="1" applyFill="1" applyBorder="1" applyAlignment="1" applyProtection="1">
      <alignment horizontal="center" vertical="center" wrapText="1"/>
    </xf>
    <xf numFmtId="0" fontId="30" fillId="12" borderId="18" xfId="0" applyFont="1" applyFill="1" applyBorder="1" applyAlignment="1" applyProtection="1">
      <alignment horizontal="center" vertical="center" wrapText="1"/>
    </xf>
    <xf numFmtId="0" fontId="30" fillId="12" borderId="19" xfId="0"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22" fillId="9" borderId="20" xfId="0" applyFont="1" applyFill="1" applyBorder="1" applyAlignment="1" applyProtection="1">
      <alignment horizontal="center" vertical="center"/>
      <protection locked="0"/>
    </xf>
    <xf numFmtId="0" fontId="31" fillId="9" borderId="32" xfId="0" applyFont="1" applyFill="1" applyBorder="1" applyAlignment="1">
      <alignment horizontal="center"/>
    </xf>
    <xf numFmtId="0" fontId="21" fillId="13" borderId="17" xfId="0" applyFont="1" applyFill="1" applyBorder="1" applyAlignment="1" applyProtection="1">
      <alignment horizontal="center" vertical="center"/>
      <protection locked="0"/>
    </xf>
    <xf numFmtId="0" fontId="21" fillId="13" borderId="18" xfId="0" applyFont="1" applyFill="1" applyBorder="1" applyAlignment="1" applyProtection="1">
      <alignment horizontal="center" vertical="center"/>
      <protection locked="0"/>
    </xf>
    <xf numFmtId="0" fontId="21" fillId="13" borderId="19" xfId="0" applyFont="1" applyFill="1" applyBorder="1" applyAlignment="1" applyProtection="1">
      <alignment horizontal="center" vertical="center"/>
      <protection locked="0"/>
    </xf>
    <xf numFmtId="0" fontId="31" fillId="9" borderId="0" xfId="0" applyFont="1" applyFill="1" applyBorder="1" applyAlignment="1">
      <alignment horizontal="center"/>
    </xf>
    <xf numFmtId="0" fontId="31" fillId="9" borderId="48" xfId="0" applyFont="1" applyFill="1" applyBorder="1" applyAlignment="1">
      <alignment horizontal="center"/>
    </xf>
    <xf numFmtId="0" fontId="31" fillId="0" borderId="2" xfId="0" applyFont="1" applyBorder="1" applyAlignment="1">
      <alignment horizontal="left" vertical="center"/>
    </xf>
    <xf numFmtId="0" fontId="31" fillId="0" borderId="4" xfId="0" applyFont="1" applyBorder="1" applyAlignment="1">
      <alignment horizontal="left" vertical="center"/>
    </xf>
    <xf numFmtId="9" fontId="31" fillId="0" borderId="2" xfId="0" applyNumberFormat="1" applyFont="1" applyBorder="1" applyAlignment="1">
      <alignment horizontal="center" vertical="center"/>
    </xf>
    <xf numFmtId="9" fontId="31" fillId="0" borderId="4" xfId="0" applyNumberFormat="1" applyFont="1" applyBorder="1" applyAlignment="1">
      <alignment horizontal="center" vertical="center"/>
    </xf>
    <xf numFmtId="9" fontId="31" fillId="4" borderId="2" xfId="0" applyNumberFormat="1" applyFont="1" applyFill="1" applyBorder="1" applyAlignment="1">
      <alignment horizontal="center" vertical="center"/>
    </xf>
    <xf numFmtId="0" fontId="31" fillId="4" borderId="4" xfId="0" applyFont="1" applyFill="1" applyBorder="1" applyAlignment="1">
      <alignment horizontal="center" vertical="center"/>
    </xf>
    <xf numFmtId="0" fontId="31" fillId="9" borderId="1" xfId="0" applyFont="1" applyFill="1" applyBorder="1" applyAlignment="1">
      <alignment horizontal="left" vertical="center" wrapText="1"/>
    </xf>
    <xf numFmtId="9" fontId="31" fillId="4" borderId="1" xfId="1" applyFont="1" applyFill="1" applyBorder="1" applyAlignment="1">
      <alignment horizontal="center" vertical="center"/>
    </xf>
    <xf numFmtId="0" fontId="11" fillId="0" borderId="1" xfId="0" applyFont="1" applyBorder="1" applyAlignment="1" applyProtection="1">
      <alignment horizontal="center" vertical="center"/>
    </xf>
    <xf numFmtId="0" fontId="49" fillId="9" borderId="1" xfId="0" applyFont="1" applyFill="1" applyBorder="1" applyAlignment="1">
      <alignment horizontal="left" vertical="center" wrapText="1"/>
    </xf>
    <xf numFmtId="0" fontId="11" fillId="0" borderId="1" xfId="0" applyFont="1" applyBorder="1" applyAlignment="1" applyProtection="1">
      <alignment horizontal="center" vertical="center" wrapText="1"/>
    </xf>
    <xf numFmtId="0" fontId="16" fillId="12" borderId="17" xfId="0" applyFont="1" applyFill="1" applyBorder="1" applyAlignment="1">
      <alignment horizontal="center" vertical="center"/>
    </xf>
    <xf numFmtId="0" fontId="16" fillId="12" borderId="18" xfId="0" applyFont="1" applyFill="1" applyBorder="1" applyAlignment="1">
      <alignment horizontal="center" vertical="center"/>
    </xf>
    <xf numFmtId="0" fontId="16" fillId="12" borderId="19" xfId="0" applyFont="1" applyFill="1" applyBorder="1" applyAlignment="1">
      <alignment horizontal="center" vertical="center"/>
    </xf>
    <xf numFmtId="0" fontId="31" fillId="9" borderId="25" xfId="0" applyFont="1" applyFill="1" applyBorder="1" applyAlignment="1">
      <alignment horizontal="center"/>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19" fillId="7" borderId="37"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0" fillId="5" borderId="42"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cid:image001.jpg@01D659E2.98B8B0D0"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197427</xdr:colOff>
      <xdr:row>0</xdr:row>
      <xdr:rowOff>69273</xdr:rowOff>
    </xdr:from>
    <xdr:to>
      <xdr:col>2</xdr:col>
      <xdr:colOff>1420091</xdr:colOff>
      <xdr:row>3</xdr:row>
      <xdr:rowOff>262544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952" y="69273"/>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1333500</xdr:colOff>
      <xdr:row>39</xdr:row>
      <xdr:rowOff>23813</xdr:rowOff>
    </xdr:from>
    <xdr:to>
      <xdr:col>13</xdr:col>
      <xdr:colOff>1319213</xdr:colOff>
      <xdr:row>39</xdr:row>
      <xdr:rowOff>600076</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33063" y="24788813"/>
          <a:ext cx="2724150" cy="57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45462</xdr:rowOff>
    </xdr:from>
    <xdr:to>
      <xdr:col>1</xdr:col>
      <xdr:colOff>1562100</xdr:colOff>
      <xdr:row>7</xdr:row>
      <xdr:rowOff>183964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45462"/>
          <a:ext cx="1238250" cy="137040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10</xdr:col>
      <xdr:colOff>326571</xdr:colOff>
      <xdr:row>24</xdr:row>
      <xdr:rowOff>85726</xdr:rowOff>
    </xdr:from>
    <xdr:to>
      <xdr:col>11</xdr:col>
      <xdr:colOff>274864</xdr:colOff>
      <xdr:row>26</xdr:row>
      <xdr:rowOff>172811</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97071" y="14482083"/>
          <a:ext cx="2724150" cy="468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5467350</xdr:colOff>
      <xdr:row>24</xdr:row>
      <xdr:rowOff>38100</xdr:rowOff>
    </xdr:from>
    <xdr:to>
      <xdr:col>6</xdr:col>
      <xdr:colOff>57150</xdr:colOff>
      <xdr:row>26</xdr:row>
      <xdr:rowOff>99126</xdr:rowOff>
    </xdr:to>
    <xdr:pic>
      <xdr:nvPicPr>
        <xdr:cNvPr id="4" name="Imagen 3" descr="cid:image001.jpg@01D659E2.98B8B0D0"/>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6764000" y="15220950"/>
          <a:ext cx="2781300" cy="442026"/>
        </a:xfrm>
        <a:prstGeom prst="rect">
          <a:avLst/>
        </a:prstGeom>
        <a:noFill/>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252942</xdr:colOff>
      <xdr:row>0</xdr:row>
      <xdr:rowOff>0</xdr:rowOff>
    </xdr:from>
    <xdr:to>
      <xdr:col>2</xdr:col>
      <xdr:colOff>1347325</xdr:colOff>
      <xdr:row>4</xdr:row>
      <xdr:rowOff>133350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67" y="0"/>
          <a:ext cx="1437283" cy="1466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1047748</xdr:colOff>
      <xdr:row>0</xdr:row>
      <xdr:rowOff>54429</xdr:rowOff>
    </xdr:from>
    <xdr:to>
      <xdr:col>2</xdr:col>
      <xdr:colOff>2343933</xdr:colOff>
      <xdr:row>4</xdr:row>
      <xdr:rowOff>149679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8" y="54429"/>
          <a:ext cx="1296185" cy="14287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Users/hoslanders/AppData/Local/Microsoft/Windows/INetCache/Content.Outlook/XPYWYZF9/GTH-F-025%20Evaluaci&#243;n%20Acuerdos%20de%20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gdaMR/AppData/Local/Microsoft/Windows/INetCache/Content.Outlook/VTRDE65J/GTH-F-025_Evaluacion%20AcuerdosGestion%20-%20Ultimo%20formato%20%20Carlos%20Gerardo%20Mantilla%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rtacion "/>
      <sheetName val="ANEXO 1"/>
      <sheetName val="Seguimiento 2"/>
      <sheetName val="Seguimiento 3"/>
      <sheetName val="Seguimiento 4"/>
      <sheetName val="Final"/>
      <sheetName val="Componente de Gestion Adicional"/>
      <sheetName val="ANEXO 2"/>
      <sheetName val="ANEXO 2.1."/>
      <sheetName val="ANEXO 2.2"/>
      <sheetName val="ANEXO 3"/>
      <sheetName val="Instructivo"/>
    </sheetNames>
    <sheetDataSet>
      <sheetData sheetId="0" refreshError="1"/>
      <sheetData sheetId="1" refreshError="1">
        <row r="1">
          <cell r="C1" t="str">
            <v>SUPERINTENDENCIA DE SOCIEDADES</v>
          </cell>
        </row>
        <row r="2">
          <cell r="C2" t="str">
            <v>SISTEMA DE GESTION INTEGRADO</v>
          </cell>
        </row>
        <row r="3">
          <cell r="C3" t="str">
            <v>PROCESO: GESTION DE TALENTO HUMANO</v>
          </cell>
        </row>
        <row r="4">
          <cell r="C4" t="str">
            <v>FORMATO: ACUERDOS DE GESTIÓN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oncertación"/>
      <sheetName val="Seguimiento "/>
      <sheetName val="ANEXO 2"/>
      <sheetName val="ANEXO 3"/>
    </sheetNames>
    <sheetDataSet>
      <sheetData sheetId="0"/>
      <sheetData sheetId="1">
        <row r="21">
          <cell r="P21">
            <v>0</v>
          </cell>
        </row>
        <row r="22">
          <cell r="P22">
            <v>0</v>
          </cell>
        </row>
      </sheetData>
      <sheetData sheetId="2"/>
      <sheetData sheetId="3">
        <row r="73">
          <cell r="I73">
            <v>0</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Smontes/OneDrive%20-%20SUPERINTENDENCIA%20DE%20SOCIEDADES/Documentos/Trabajo%20Superintendencia%20de%20Sociedades/Documentaci&#243;n/Evaluaci&#243;n%20SMP/Soportes/Resoluci&#243;n.pdf" TargetMode="External"/><Relationship Id="rId7" Type="http://schemas.openxmlformats.org/officeDocument/2006/relationships/vmlDrawing" Target="../drawings/vmlDrawing2.vml"/><Relationship Id="rId2" Type="http://schemas.openxmlformats.org/officeDocument/2006/relationships/hyperlink" Target="file:///D:/Smontes/OneDrive%20-%20SUPERINTENDENCIA%20DE%20SOCIEDADES/Documentos/Trabajo%20Superintendencia%20de%20Sociedades/Documentaci&#243;n/Evaluaci&#243;n%20SMP/Soportes/CBJ%20-%20PILOTO%20CAP&#205;TULO%20REFORMAS%20ESTATUTARIAS%20-FUSI&#211;N%20Y%20ESCISI&#211;N%20(12.07.2021).docx" TargetMode="External"/><Relationship Id="rId1" Type="http://schemas.openxmlformats.org/officeDocument/2006/relationships/hyperlink" Target="file:///D:/Smontes/OneDrive%20-%20SUPERINTENDENCIA%20DE%20SOCIEDADES/Documentos/Trabajo%20Superintendencia%20de%20Sociedades/Documentaci&#243;n/Evaluaci&#243;n%20SMP/Soportes/radicados%20stephania%20montes%20(marzo%20a%20junio%202021).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file:///D:/Smontes/OneDrive%20-%20SUPERINTENDENCIA%20DE%20SOCIEDADES/Documentos/Trabajo%20Superintendencia%20de%20Sociedades/Documentaci&#243;n/Evaluaci&#243;n%20SMP/Soportes/Grupo%20de%20Tr&#225;mites%20Societarios%20(15.07.2021).xlsx"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259" t="s">
        <v>0</v>
      </c>
      <c r="C2" s="259"/>
      <c r="D2" s="259"/>
      <c r="E2" s="259"/>
      <c r="F2" s="259"/>
      <c r="G2" s="259"/>
      <c r="H2" s="259"/>
      <c r="I2" s="259"/>
    </row>
    <row r="3" spans="1:9" ht="13.9" x14ac:dyDescent="0.25">
      <c r="B3" s="269" t="s">
        <v>1</v>
      </c>
      <c r="C3" s="269"/>
      <c r="D3" s="269"/>
      <c r="E3" s="269"/>
      <c r="F3" s="269"/>
      <c r="G3" s="269"/>
      <c r="H3" s="269"/>
      <c r="I3" s="269"/>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263" t="s">
        <v>11</v>
      </c>
      <c r="D9" s="5" t="s">
        <v>12</v>
      </c>
      <c r="E9" s="20"/>
      <c r="F9" s="7"/>
      <c r="I9" s="8"/>
    </row>
    <row r="10" spans="1:9" x14ac:dyDescent="0.25">
      <c r="C10" s="263"/>
      <c r="D10" s="5" t="s">
        <v>13</v>
      </c>
      <c r="E10" s="20"/>
    </row>
    <row r="12" spans="1:9" ht="13.9" x14ac:dyDescent="0.25">
      <c r="A12" s="264" t="s">
        <v>14</v>
      </c>
      <c r="B12" s="265"/>
      <c r="C12" s="265"/>
      <c r="D12" s="265"/>
      <c r="E12" s="265"/>
      <c r="F12" s="265"/>
      <c r="G12" s="265"/>
      <c r="H12" s="265"/>
      <c r="I12" s="266"/>
    </row>
    <row r="13" spans="1:9" ht="13.9" x14ac:dyDescent="0.25">
      <c r="A13" s="264" t="s">
        <v>15</v>
      </c>
      <c r="B13" s="265"/>
      <c r="C13" s="265"/>
      <c r="D13" s="265"/>
      <c r="E13" s="265"/>
      <c r="F13" s="265"/>
      <c r="G13" s="265"/>
      <c r="H13" s="265"/>
      <c r="I13" s="266"/>
    </row>
    <row r="14" spans="1:9" ht="13.9" x14ac:dyDescent="0.25">
      <c r="A14" s="270"/>
      <c r="B14" s="271"/>
      <c r="C14" s="271"/>
      <c r="D14" s="271"/>
      <c r="E14" s="271"/>
      <c r="F14" s="271"/>
      <c r="G14" s="272"/>
      <c r="H14" s="261" t="s">
        <v>16</v>
      </c>
      <c r="I14" s="262"/>
    </row>
    <row r="15" spans="1:9" ht="28.5" x14ac:dyDescent="0.25">
      <c r="A15" s="125" t="s">
        <v>17</v>
      </c>
      <c r="B15" s="22" t="s">
        <v>18</v>
      </c>
      <c r="C15" s="35" t="s">
        <v>19</v>
      </c>
      <c r="D15" s="22" t="s">
        <v>20</v>
      </c>
      <c r="E15" s="125" t="s">
        <v>21</v>
      </c>
      <c r="F15" s="125" t="s">
        <v>22</v>
      </c>
      <c r="G15" s="49" t="s">
        <v>23</v>
      </c>
      <c r="H15" s="125" t="s">
        <v>24</v>
      </c>
      <c r="I15" s="125" t="s">
        <v>25</v>
      </c>
    </row>
    <row r="16" spans="1:9" ht="30" x14ac:dyDescent="0.25">
      <c r="A16" s="267" t="s">
        <v>26</v>
      </c>
      <c r="B16" s="268">
        <v>0.3</v>
      </c>
      <c r="C16" s="260" t="s">
        <v>27</v>
      </c>
      <c r="D16" s="10" t="s">
        <v>28</v>
      </c>
      <c r="E16" s="246">
        <v>4</v>
      </c>
      <c r="F16" s="246" t="s">
        <v>29</v>
      </c>
      <c r="G16" s="260" t="s">
        <v>30</v>
      </c>
      <c r="H16" s="246"/>
      <c r="I16" s="249"/>
    </row>
    <row r="17" spans="1:9" ht="56.25" customHeight="1" x14ac:dyDescent="0.25">
      <c r="A17" s="267"/>
      <c r="B17" s="267"/>
      <c r="C17" s="260"/>
      <c r="D17" s="11" t="s">
        <v>31</v>
      </c>
      <c r="E17" s="247"/>
      <c r="F17" s="247"/>
      <c r="G17" s="260"/>
      <c r="H17" s="247"/>
      <c r="I17" s="249"/>
    </row>
    <row r="18" spans="1:9" ht="25.5" customHeight="1" x14ac:dyDescent="0.25">
      <c r="A18" s="267"/>
      <c r="B18" s="267"/>
      <c r="C18" s="260"/>
      <c r="D18" s="11" t="s">
        <v>32</v>
      </c>
      <c r="E18" s="247"/>
      <c r="F18" s="247"/>
      <c r="G18" s="260"/>
      <c r="H18" s="247"/>
      <c r="I18" s="249"/>
    </row>
    <row r="19" spans="1:9" ht="49.5" customHeight="1" x14ac:dyDescent="0.25">
      <c r="A19" s="267"/>
      <c r="B19" s="267"/>
      <c r="C19" s="260"/>
      <c r="D19" s="11" t="s">
        <v>33</v>
      </c>
      <c r="E19" s="248"/>
      <c r="F19" s="248"/>
      <c r="G19" s="260"/>
      <c r="H19" s="248"/>
      <c r="I19" s="249"/>
    </row>
    <row r="20" spans="1:9" ht="82.5" customHeight="1" x14ac:dyDescent="0.25">
      <c r="A20" s="256" t="s">
        <v>34</v>
      </c>
      <c r="B20" s="253">
        <v>0.3</v>
      </c>
      <c r="C20" s="246" t="s">
        <v>35</v>
      </c>
      <c r="D20" s="11" t="s">
        <v>36</v>
      </c>
      <c r="E20" s="246">
        <v>20</v>
      </c>
      <c r="F20" s="246" t="s">
        <v>37</v>
      </c>
      <c r="G20" s="124" t="s">
        <v>38</v>
      </c>
      <c r="H20" s="246"/>
      <c r="I20" s="250"/>
    </row>
    <row r="21" spans="1:9" ht="68.25" customHeight="1" x14ac:dyDescent="0.25">
      <c r="A21" s="257"/>
      <c r="B21" s="254"/>
      <c r="C21" s="247"/>
      <c r="D21" s="11" t="s">
        <v>39</v>
      </c>
      <c r="E21" s="247"/>
      <c r="F21" s="247"/>
      <c r="G21" s="124" t="s">
        <v>40</v>
      </c>
      <c r="H21" s="247"/>
      <c r="I21" s="251"/>
    </row>
    <row r="22" spans="1:9" ht="66" customHeight="1" x14ac:dyDescent="0.25">
      <c r="A22" s="258"/>
      <c r="B22" s="255"/>
      <c r="C22" s="248"/>
      <c r="D22" s="11" t="s">
        <v>41</v>
      </c>
      <c r="E22" s="248"/>
      <c r="F22" s="248"/>
      <c r="G22" s="124" t="s">
        <v>42</v>
      </c>
      <c r="H22" s="248"/>
      <c r="I22" s="252"/>
    </row>
    <row r="23" spans="1:9" ht="97.5" customHeight="1" x14ac:dyDescent="0.25">
      <c r="A23" s="256" t="s">
        <v>43</v>
      </c>
      <c r="B23" s="253">
        <v>0.4</v>
      </c>
      <c r="C23" s="246" t="s">
        <v>44</v>
      </c>
      <c r="D23" s="11" t="s">
        <v>45</v>
      </c>
      <c r="E23" s="246">
        <v>15</v>
      </c>
      <c r="F23" s="246" t="s">
        <v>29</v>
      </c>
      <c r="G23" s="246" t="s">
        <v>42</v>
      </c>
      <c r="H23" s="246"/>
      <c r="I23" s="250"/>
    </row>
    <row r="24" spans="1:9" ht="55.5" customHeight="1" x14ac:dyDescent="0.25">
      <c r="A24" s="257"/>
      <c r="B24" s="254"/>
      <c r="C24" s="247"/>
      <c r="D24" s="11" t="s">
        <v>46</v>
      </c>
      <c r="E24" s="247"/>
      <c r="F24" s="247"/>
      <c r="G24" s="247"/>
      <c r="H24" s="247"/>
      <c r="I24" s="251"/>
    </row>
    <row r="25" spans="1:9" ht="55.5" customHeight="1" x14ac:dyDescent="0.25">
      <c r="A25" s="258"/>
      <c r="B25" s="255"/>
      <c r="C25" s="248"/>
      <c r="D25" s="11" t="s">
        <v>47</v>
      </c>
      <c r="E25" s="248"/>
      <c r="F25" s="248"/>
      <c r="G25" s="248"/>
      <c r="H25" s="248"/>
      <c r="I25" s="252"/>
    </row>
    <row r="26" spans="1:9" x14ac:dyDescent="0.25">
      <c r="A26" s="125" t="s">
        <v>48</v>
      </c>
      <c r="B26" s="12">
        <f>SUM(B16:B25)</f>
        <v>1</v>
      </c>
      <c r="C26" s="5"/>
      <c r="D26" s="5"/>
      <c r="E26" s="5"/>
      <c r="F26" s="11"/>
      <c r="G26" s="5"/>
      <c r="H26" s="5"/>
      <c r="I26" s="5"/>
    </row>
    <row r="27" spans="1:9" ht="4.5" customHeight="1" thickBot="1" x14ac:dyDescent="0.3">
      <c r="A27" s="13"/>
    </row>
    <row r="28" spans="1:9" ht="27" customHeight="1" x14ac:dyDescent="0.25">
      <c r="A28" s="13"/>
      <c r="C28" s="241"/>
      <c r="D28" s="242"/>
      <c r="E28" s="130"/>
      <c r="F28" s="244"/>
      <c r="G28" s="245"/>
      <c r="H28" s="24"/>
    </row>
    <row r="29" spans="1:9" ht="15.75" thickBot="1" x14ac:dyDescent="0.3">
      <c r="A29" s="13"/>
      <c r="C29" s="239" t="s">
        <v>49</v>
      </c>
      <c r="D29" s="240"/>
      <c r="E29" s="129"/>
      <c r="F29" s="240" t="s">
        <v>50</v>
      </c>
      <c r="G29" s="243"/>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59" t="s">
        <v>123</v>
      </c>
      <c r="C2" s="259"/>
      <c r="D2" s="259"/>
      <c r="E2" s="259"/>
      <c r="F2" s="594"/>
      <c r="G2" s="594"/>
      <c r="H2" s="594"/>
      <c r="I2" s="594"/>
      <c r="J2" s="594"/>
      <c r="K2" s="594"/>
      <c r="L2" s="594"/>
      <c r="M2" s="594"/>
      <c r="N2" s="594"/>
      <c r="O2" s="594"/>
      <c r="P2" s="594"/>
      <c r="Q2" s="594"/>
      <c r="R2" s="594"/>
    </row>
    <row r="3" spans="1:19" x14ac:dyDescent="0.25">
      <c r="B3" s="269" t="s">
        <v>1</v>
      </c>
      <c r="C3" s="269"/>
      <c r="D3" s="269"/>
      <c r="E3" s="26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63" t="s">
        <v>125</v>
      </c>
      <c r="D9" s="5" t="s">
        <v>126</v>
      </c>
      <c r="F9" s="20"/>
      <c r="G9" s="7"/>
    </row>
    <row r="10" spans="1:19" x14ac:dyDescent="0.25">
      <c r="C10" s="263"/>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95" t="s">
        <v>14</v>
      </c>
      <c r="B15" s="596"/>
      <c r="C15" s="596"/>
      <c r="D15" s="596"/>
      <c r="E15" s="596"/>
      <c r="F15" s="596"/>
      <c r="G15" s="596"/>
      <c r="H15" s="597" t="s">
        <v>129</v>
      </c>
      <c r="I15" s="580"/>
      <c r="J15" s="580"/>
      <c r="K15" s="580"/>
      <c r="L15" s="580"/>
      <c r="M15" s="580"/>
      <c r="N15" s="580"/>
      <c r="O15" s="580"/>
      <c r="P15" s="580"/>
      <c r="Q15" s="580"/>
      <c r="R15" s="581"/>
    </row>
    <row r="16" spans="1:19" ht="28.5" customHeight="1" x14ac:dyDescent="0.25">
      <c r="A16" s="127" t="s">
        <v>17</v>
      </c>
      <c r="B16" s="127" t="s">
        <v>18</v>
      </c>
      <c r="C16" s="139" t="s">
        <v>19</v>
      </c>
      <c r="D16" s="127" t="s">
        <v>20</v>
      </c>
      <c r="E16" s="127" t="s">
        <v>130</v>
      </c>
      <c r="F16" s="127" t="s">
        <v>22</v>
      </c>
      <c r="G16" s="36" t="s">
        <v>23</v>
      </c>
      <c r="H16" s="598" t="s">
        <v>131</v>
      </c>
      <c r="I16" s="599"/>
      <c r="J16" s="599"/>
      <c r="K16" s="600"/>
      <c r="L16" s="127" t="s">
        <v>132</v>
      </c>
      <c r="M16" s="601" t="s">
        <v>133</v>
      </c>
      <c r="N16" s="603" t="s">
        <v>134</v>
      </c>
      <c r="O16" s="605" t="s">
        <v>135</v>
      </c>
      <c r="P16" s="606"/>
      <c r="Q16" s="598" t="s">
        <v>16</v>
      </c>
      <c r="R16" s="600"/>
    </row>
    <row r="17" spans="1:18" ht="30" customHeight="1" x14ac:dyDescent="0.25">
      <c r="A17" s="267" t="s">
        <v>26</v>
      </c>
      <c r="B17" s="268">
        <v>0.3</v>
      </c>
      <c r="C17" s="246" t="s">
        <v>27</v>
      </c>
      <c r="D17" s="10" t="s">
        <v>28</v>
      </c>
      <c r="E17" s="246">
        <v>4</v>
      </c>
      <c r="F17" s="246" t="s">
        <v>29</v>
      </c>
      <c r="G17" s="260" t="s">
        <v>30</v>
      </c>
      <c r="H17" s="124" t="s">
        <v>136</v>
      </c>
      <c r="I17" s="124" t="s">
        <v>137</v>
      </c>
      <c r="J17" s="124" t="s">
        <v>138</v>
      </c>
      <c r="K17" s="124" t="s">
        <v>139</v>
      </c>
      <c r="L17" s="9" t="s">
        <v>140</v>
      </c>
      <c r="M17" s="602"/>
      <c r="N17" s="604"/>
      <c r="O17" s="22" t="s">
        <v>141</v>
      </c>
      <c r="P17" s="22" t="s">
        <v>119</v>
      </c>
      <c r="Q17" s="22" t="s">
        <v>24</v>
      </c>
      <c r="R17" s="125" t="s">
        <v>25</v>
      </c>
    </row>
    <row r="18" spans="1:18" ht="45" customHeight="1" x14ac:dyDescent="0.25">
      <c r="A18" s="267"/>
      <c r="B18" s="267"/>
      <c r="C18" s="247"/>
      <c r="D18" s="11" t="s">
        <v>31</v>
      </c>
      <c r="E18" s="247"/>
      <c r="F18" s="247"/>
      <c r="G18" s="260"/>
      <c r="H18" s="582">
        <f>1/E17</f>
        <v>0.25</v>
      </c>
      <c r="I18" s="582">
        <f>+'Seguimiento 2'!I18:I20</f>
        <v>0.25</v>
      </c>
      <c r="J18" s="582">
        <f>+'Seguimiento 3'!J18:J20</f>
        <v>0.5</v>
      </c>
      <c r="K18" s="582">
        <v>0</v>
      </c>
      <c r="L18" s="588">
        <f>+H18+I18+J18+K18</f>
        <v>1</v>
      </c>
      <c r="M18" s="588">
        <f>4*B17/E17</f>
        <v>0.3</v>
      </c>
      <c r="N18" s="585" t="s">
        <v>142</v>
      </c>
      <c r="O18" s="585" t="s">
        <v>143</v>
      </c>
      <c r="P18" s="246" t="s">
        <v>144</v>
      </c>
      <c r="Q18" s="585" t="s">
        <v>145</v>
      </c>
      <c r="R18" s="246"/>
    </row>
    <row r="19" spans="1:18" ht="35.25" customHeight="1" x14ac:dyDescent="0.25">
      <c r="A19" s="267"/>
      <c r="B19" s="267"/>
      <c r="C19" s="247"/>
      <c r="D19" s="11" t="s">
        <v>32</v>
      </c>
      <c r="E19" s="247"/>
      <c r="F19" s="247"/>
      <c r="G19" s="260"/>
      <c r="H19" s="583"/>
      <c r="I19" s="583"/>
      <c r="J19" s="583"/>
      <c r="K19" s="583"/>
      <c r="L19" s="589"/>
      <c r="M19" s="589"/>
      <c r="N19" s="586"/>
      <c r="O19" s="586"/>
      <c r="P19" s="247"/>
      <c r="Q19" s="586"/>
      <c r="R19" s="247"/>
    </row>
    <row r="20" spans="1:18" ht="39.75" customHeight="1" x14ac:dyDescent="0.25">
      <c r="A20" s="267"/>
      <c r="B20" s="267"/>
      <c r="C20" s="248"/>
      <c r="D20" s="11" t="s">
        <v>33</v>
      </c>
      <c r="E20" s="248"/>
      <c r="F20" s="248"/>
      <c r="G20" s="260"/>
      <c r="H20" s="584"/>
      <c r="I20" s="584"/>
      <c r="J20" s="584"/>
      <c r="K20" s="584"/>
      <c r="L20" s="590"/>
      <c r="M20" s="590"/>
      <c r="N20" s="587"/>
      <c r="O20" s="587"/>
      <c r="P20" s="248"/>
      <c r="Q20" s="587"/>
      <c r="R20" s="248"/>
    </row>
    <row r="21" spans="1:18" ht="56.25" customHeight="1" x14ac:dyDescent="0.25">
      <c r="A21" s="256" t="s">
        <v>34</v>
      </c>
      <c r="B21" s="253">
        <v>0.4</v>
      </c>
      <c r="C21" s="246" t="s">
        <v>35</v>
      </c>
      <c r="D21" s="11" t="s">
        <v>146</v>
      </c>
      <c r="E21" s="246">
        <v>20</v>
      </c>
      <c r="F21" s="246" t="s">
        <v>37</v>
      </c>
      <c r="G21" s="246" t="s">
        <v>147</v>
      </c>
      <c r="H21" s="582">
        <f>7/25</f>
        <v>0.28000000000000003</v>
      </c>
      <c r="I21" s="573">
        <f>+'Seguimiento 2'!I21:I23</f>
        <v>0.35</v>
      </c>
      <c r="J21" s="573">
        <f>+'Seguimiento 3'!J21:J23</f>
        <v>0.25</v>
      </c>
      <c r="K21" s="582">
        <f>8/E21</f>
        <v>0.4</v>
      </c>
      <c r="L21" s="573">
        <f>+H21+I21+J21+K21</f>
        <v>1.28</v>
      </c>
      <c r="M21" s="573">
        <f>22*B21/E21</f>
        <v>0.44000000000000006</v>
      </c>
      <c r="N21" s="246"/>
      <c r="O21" s="246"/>
      <c r="P21" s="246"/>
      <c r="Q21" s="246"/>
      <c r="R21" s="250"/>
    </row>
    <row r="22" spans="1:18" ht="47.25" customHeight="1" x14ac:dyDescent="0.25">
      <c r="A22" s="257"/>
      <c r="B22" s="254"/>
      <c r="C22" s="247"/>
      <c r="D22" s="11" t="s">
        <v>39</v>
      </c>
      <c r="E22" s="247"/>
      <c r="F22" s="247"/>
      <c r="G22" s="247"/>
      <c r="H22" s="583"/>
      <c r="I22" s="247"/>
      <c r="J22" s="247"/>
      <c r="K22" s="583"/>
      <c r="L22" s="574"/>
      <c r="M22" s="574"/>
      <c r="N22" s="247"/>
      <c r="O22" s="247"/>
      <c r="P22" s="247"/>
      <c r="Q22" s="247"/>
      <c r="R22" s="251"/>
    </row>
    <row r="23" spans="1:18" ht="57" customHeight="1" x14ac:dyDescent="0.25">
      <c r="A23" s="258"/>
      <c r="B23" s="255"/>
      <c r="C23" s="248"/>
      <c r="D23" s="11" t="s">
        <v>41</v>
      </c>
      <c r="E23" s="247"/>
      <c r="F23" s="248"/>
      <c r="G23" s="248"/>
      <c r="H23" s="584"/>
      <c r="I23" s="248"/>
      <c r="J23" s="248"/>
      <c r="K23" s="584"/>
      <c r="L23" s="575"/>
      <c r="M23" s="575"/>
      <c r="N23" s="248"/>
      <c r="O23" s="248"/>
      <c r="P23" s="248"/>
      <c r="Q23" s="248"/>
      <c r="R23" s="252"/>
    </row>
    <row r="24" spans="1:18" ht="55.5" customHeight="1" x14ac:dyDescent="0.25">
      <c r="A24" s="256" t="s">
        <v>43</v>
      </c>
      <c r="B24" s="253">
        <v>0.3</v>
      </c>
      <c r="C24" s="246" t="s">
        <v>44</v>
      </c>
      <c r="D24" s="11" t="s">
        <v>45</v>
      </c>
      <c r="E24" s="246">
        <v>15</v>
      </c>
      <c r="F24" s="246" t="s">
        <v>29</v>
      </c>
      <c r="G24" s="246" t="s">
        <v>42</v>
      </c>
      <c r="H24" s="582">
        <f>3/30</f>
        <v>0.1</v>
      </c>
      <c r="I24" s="573">
        <f>+'Seguimiento 2'!I24:I26</f>
        <v>0.33333333333333331</v>
      </c>
      <c r="J24" s="573">
        <f>+'Seguimiento 3'!J24:J26</f>
        <v>0.4</v>
      </c>
      <c r="K24" s="582">
        <f>1/E24</f>
        <v>6.6666666666666666E-2</v>
      </c>
      <c r="L24" s="573">
        <f>+H24+I24+J24+K24</f>
        <v>0.9</v>
      </c>
      <c r="M24" s="573">
        <f>15*B24/E24</f>
        <v>0.3</v>
      </c>
      <c r="N24" s="246"/>
      <c r="O24" s="246"/>
      <c r="P24" s="246"/>
      <c r="Q24" s="246"/>
      <c r="R24" s="246"/>
    </row>
    <row r="25" spans="1:18" ht="39.75" customHeight="1" x14ac:dyDescent="0.25">
      <c r="A25" s="257"/>
      <c r="B25" s="254"/>
      <c r="C25" s="247"/>
      <c r="D25" s="11" t="s">
        <v>46</v>
      </c>
      <c r="E25" s="247"/>
      <c r="F25" s="247"/>
      <c r="G25" s="247"/>
      <c r="H25" s="583"/>
      <c r="I25" s="247"/>
      <c r="J25" s="247"/>
      <c r="K25" s="583"/>
      <c r="L25" s="574"/>
      <c r="M25" s="574"/>
      <c r="N25" s="247"/>
      <c r="O25" s="247"/>
      <c r="P25" s="247"/>
      <c r="Q25" s="247"/>
      <c r="R25" s="247"/>
    </row>
    <row r="26" spans="1:18" ht="39" customHeight="1" x14ac:dyDescent="0.25">
      <c r="A26" s="258"/>
      <c r="B26" s="255"/>
      <c r="C26" s="248"/>
      <c r="D26" s="11" t="s">
        <v>47</v>
      </c>
      <c r="E26" s="248"/>
      <c r="F26" s="248"/>
      <c r="G26" s="248"/>
      <c r="H26" s="584"/>
      <c r="I26" s="248"/>
      <c r="J26" s="248"/>
      <c r="K26" s="584"/>
      <c r="L26" s="575"/>
      <c r="M26" s="575"/>
      <c r="N26" s="248"/>
      <c r="O26" s="248"/>
      <c r="P26" s="248"/>
      <c r="Q26" s="248"/>
      <c r="R26" s="248"/>
    </row>
    <row r="27" spans="1:18" ht="33.75" customHeight="1" x14ac:dyDescent="0.25">
      <c r="A27" s="125" t="s">
        <v>48</v>
      </c>
      <c r="B27" s="126">
        <f>SUM(B17:B26)</f>
        <v>1</v>
      </c>
      <c r="C27" s="126"/>
      <c r="D27" s="5"/>
      <c r="E27" s="5"/>
      <c r="F27" s="5"/>
      <c r="G27" s="11"/>
      <c r="H27" s="126">
        <f>SUM(H18:H26)</f>
        <v>0.63</v>
      </c>
      <c r="I27" s="126">
        <f>SUM(I18:I26)</f>
        <v>0.93333333333333335</v>
      </c>
      <c r="J27" s="126">
        <f>SUM(J18:J26)</f>
        <v>1.1499999999999999</v>
      </c>
      <c r="K27" s="12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41"/>
      <c r="E29" s="242"/>
      <c r="F29" s="576"/>
      <c r="G29" s="577"/>
      <c r="H29" s="578"/>
      <c r="I29" s="24"/>
      <c r="J29" s="24"/>
      <c r="K29" s="24"/>
      <c r="L29" s="24"/>
      <c r="M29" s="24"/>
      <c r="N29" s="24"/>
      <c r="O29" s="24"/>
      <c r="P29" s="24"/>
      <c r="Q29" s="24"/>
      <c r="R29" s="24"/>
    </row>
    <row r="30" spans="1:18" ht="15.75" thickBot="1" x14ac:dyDescent="0.3">
      <c r="A30" s="13"/>
      <c r="D30" s="239" t="s">
        <v>49</v>
      </c>
      <c r="E30" s="240"/>
      <c r="F30" s="129"/>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579" t="s">
        <v>148</v>
      </c>
      <c r="C32" s="580"/>
      <c r="D32" s="580"/>
      <c r="E32" s="580"/>
      <c r="F32" s="580"/>
      <c r="G32" s="580"/>
      <c r="H32" s="58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9" t="s">
        <v>154</v>
      </c>
      <c r="H33" s="139"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8"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59" t="s">
        <v>123</v>
      </c>
      <c r="C2" s="259"/>
      <c r="D2" s="259"/>
      <c r="E2" s="259"/>
      <c r="F2" s="594"/>
      <c r="G2" s="594"/>
      <c r="H2" s="594"/>
      <c r="I2" s="594"/>
      <c r="J2" s="594"/>
      <c r="K2" s="594"/>
      <c r="L2" s="594"/>
      <c r="M2" s="594"/>
    </row>
    <row r="3" spans="1:13" ht="15.75" thickBot="1" x14ac:dyDescent="0.3"/>
    <row r="4" spans="1:13" ht="15.75" thickBot="1" x14ac:dyDescent="0.3">
      <c r="A4" s="595" t="s">
        <v>14</v>
      </c>
      <c r="B4" s="596"/>
      <c r="C4" s="596"/>
      <c r="D4" s="596"/>
      <c r="E4" s="596"/>
      <c r="F4" s="596"/>
      <c r="G4" s="596"/>
      <c r="H4" s="597" t="s">
        <v>129</v>
      </c>
      <c r="I4" s="580"/>
      <c r="J4" s="580"/>
      <c r="K4" s="580"/>
      <c r="L4" s="580"/>
      <c r="M4" s="580"/>
    </row>
    <row r="5" spans="1:13" ht="28.5" customHeight="1" x14ac:dyDescent="0.25">
      <c r="A5" s="127" t="s">
        <v>17</v>
      </c>
      <c r="B5" s="127" t="s">
        <v>18</v>
      </c>
      <c r="C5" s="139" t="s">
        <v>19</v>
      </c>
      <c r="D5" s="127" t="s">
        <v>20</v>
      </c>
      <c r="E5" s="127" t="s">
        <v>130</v>
      </c>
      <c r="F5" s="127" t="s">
        <v>22</v>
      </c>
      <c r="G5" s="36" t="s">
        <v>23</v>
      </c>
      <c r="H5" s="598" t="s">
        <v>131</v>
      </c>
      <c r="I5" s="599"/>
      <c r="J5" s="599"/>
      <c r="K5" s="600"/>
      <c r="L5" s="127" t="s">
        <v>132</v>
      </c>
      <c r="M5" s="601" t="s">
        <v>133</v>
      </c>
    </row>
    <row r="6" spans="1:13" ht="30" customHeight="1" x14ac:dyDescent="0.25">
      <c r="A6" s="267" t="s">
        <v>26</v>
      </c>
      <c r="B6" s="268">
        <v>0.3</v>
      </c>
      <c r="C6" s="246" t="s">
        <v>27</v>
      </c>
      <c r="D6" s="10" t="s">
        <v>28</v>
      </c>
      <c r="E6" s="246">
        <v>4</v>
      </c>
      <c r="F6" s="246" t="s">
        <v>29</v>
      </c>
      <c r="G6" s="260" t="s">
        <v>30</v>
      </c>
      <c r="H6" s="124" t="s">
        <v>136</v>
      </c>
      <c r="I6" s="124" t="s">
        <v>137</v>
      </c>
      <c r="J6" s="124" t="s">
        <v>138</v>
      </c>
      <c r="K6" s="124" t="s">
        <v>139</v>
      </c>
      <c r="L6" s="9" t="s">
        <v>140</v>
      </c>
      <c r="M6" s="602"/>
    </row>
    <row r="7" spans="1:13" ht="45" customHeight="1" x14ac:dyDescent="0.25">
      <c r="A7" s="267"/>
      <c r="B7" s="267"/>
      <c r="C7" s="247"/>
      <c r="D7" s="11" t="s">
        <v>31</v>
      </c>
      <c r="E7" s="247"/>
      <c r="F7" s="247"/>
      <c r="G7" s="260"/>
      <c r="H7" s="582">
        <f>1/E6</f>
        <v>0.25</v>
      </c>
      <c r="I7" s="582">
        <v>0.25</v>
      </c>
      <c r="J7" s="582">
        <v>0.5</v>
      </c>
      <c r="K7" s="582">
        <v>0</v>
      </c>
      <c r="L7" s="588">
        <f>+H7+I7+J7+K7</f>
        <v>1</v>
      </c>
      <c r="M7" s="588">
        <f>4*B6/E6</f>
        <v>0.3</v>
      </c>
    </row>
    <row r="8" spans="1:13" ht="35.25" customHeight="1" x14ac:dyDescent="0.25">
      <c r="A8" s="267"/>
      <c r="B8" s="267"/>
      <c r="C8" s="247"/>
      <c r="D8" s="11" t="s">
        <v>32</v>
      </c>
      <c r="E8" s="247"/>
      <c r="F8" s="247"/>
      <c r="G8" s="260"/>
      <c r="H8" s="583"/>
      <c r="I8" s="583"/>
      <c r="J8" s="583"/>
      <c r="K8" s="583"/>
      <c r="L8" s="589"/>
      <c r="M8" s="589"/>
    </row>
    <row r="9" spans="1:13" ht="39.75" customHeight="1" x14ac:dyDescent="0.25">
      <c r="A9" s="267"/>
      <c r="B9" s="267"/>
      <c r="C9" s="248"/>
      <c r="D9" s="11" t="s">
        <v>33</v>
      </c>
      <c r="E9" s="248"/>
      <c r="F9" s="248"/>
      <c r="G9" s="260"/>
      <c r="H9" s="584"/>
      <c r="I9" s="584"/>
      <c r="J9" s="584"/>
      <c r="K9" s="584"/>
      <c r="L9" s="590"/>
      <c r="M9" s="590"/>
    </row>
    <row r="10" spans="1:13" ht="56.25" customHeight="1" x14ac:dyDescent="0.25">
      <c r="A10" s="256" t="s">
        <v>34</v>
      </c>
      <c r="B10" s="253">
        <v>0.4</v>
      </c>
      <c r="C10" s="246" t="s">
        <v>35</v>
      </c>
      <c r="D10" s="11" t="s">
        <v>146</v>
      </c>
      <c r="E10" s="246">
        <v>20</v>
      </c>
      <c r="F10" s="246" t="s">
        <v>37</v>
      </c>
      <c r="G10" s="246" t="s">
        <v>147</v>
      </c>
      <c r="H10" s="582">
        <f>7/25</f>
        <v>0.28000000000000003</v>
      </c>
      <c r="I10" s="573">
        <v>0.35</v>
      </c>
      <c r="J10" s="573">
        <v>0.25</v>
      </c>
      <c r="K10" s="582">
        <f>8/E10</f>
        <v>0.4</v>
      </c>
      <c r="L10" s="573">
        <f>+H10+I10+J10+K10</f>
        <v>1.28</v>
      </c>
      <c r="M10" s="573">
        <f>22*B10/E10</f>
        <v>0.44000000000000006</v>
      </c>
    </row>
    <row r="11" spans="1:13" ht="47.25" customHeight="1" x14ac:dyDescent="0.25">
      <c r="A11" s="257"/>
      <c r="B11" s="254"/>
      <c r="C11" s="247"/>
      <c r="D11" s="11" t="s">
        <v>39</v>
      </c>
      <c r="E11" s="247"/>
      <c r="F11" s="247"/>
      <c r="G11" s="247"/>
      <c r="H11" s="583"/>
      <c r="I11" s="247"/>
      <c r="J11" s="247"/>
      <c r="K11" s="583"/>
      <c r="L11" s="574"/>
      <c r="M11" s="574"/>
    </row>
    <row r="12" spans="1:13" ht="57" customHeight="1" x14ac:dyDescent="0.25">
      <c r="A12" s="258"/>
      <c r="B12" s="255"/>
      <c r="C12" s="248"/>
      <c r="D12" s="11" t="s">
        <v>41</v>
      </c>
      <c r="E12" s="247"/>
      <c r="F12" s="248"/>
      <c r="G12" s="248"/>
      <c r="H12" s="584"/>
      <c r="I12" s="248"/>
      <c r="J12" s="248"/>
      <c r="K12" s="584"/>
      <c r="L12" s="575"/>
      <c r="M12" s="575"/>
    </row>
    <row r="13" spans="1:13" ht="55.5" customHeight="1" x14ac:dyDescent="0.25">
      <c r="A13" s="256" t="s">
        <v>43</v>
      </c>
      <c r="B13" s="253">
        <v>0.3</v>
      </c>
      <c r="C13" s="246" t="s">
        <v>44</v>
      </c>
      <c r="D13" s="11" t="s">
        <v>45</v>
      </c>
      <c r="E13" s="246">
        <v>15</v>
      </c>
      <c r="F13" s="246" t="s">
        <v>29</v>
      </c>
      <c r="G13" s="246" t="s">
        <v>42</v>
      </c>
      <c r="H13" s="582">
        <f>3/30</f>
        <v>0.1</v>
      </c>
      <c r="I13" s="573">
        <v>0.33</v>
      </c>
      <c r="J13" s="573">
        <v>0.4</v>
      </c>
      <c r="K13" s="582">
        <f>1/E13</f>
        <v>6.6666666666666666E-2</v>
      </c>
      <c r="L13" s="573">
        <f>+H13+I13+J13+K13</f>
        <v>0.89666666666666672</v>
      </c>
      <c r="M13" s="573">
        <f>15*B13/E13</f>
        <v>0.3</v>
      </c>
    </row>
    <row r="14" spans="1:13" ht="39.75" customHeight="1" x14ac:dyDescent="0.25">
      <c r="A14" s="257"/>
      <c r="B14" s="254"/>
      <c r="C14" s="247"/>
      <c r="D14" s="11" t="s">
        <v>46</v>
      </c>
      <c r="E14" s="247"/>
      <c r="F14" s="247"/>
      <c r="G14" s="247"/>
      <c r="H14" s="583"/>
      <c r="I14" s="247"/>
      <c r="J14" s="247"/>
      <c r="K14" s="583"/>
      <c r="L14" s="574"/>
      <c r="M14" s="574"/>
    </row>
    <row r="15" spans="1:13" ht="39" customHeight="1" x14ac:dyDescent="0.25">
      <c r="A15" s="258"/>
      <c r="B15" s="255"/>
      <c r="C15" s="248"/>
      <c r="D15" s="11" t="s">
        <v>47</v>
      </c>
      <c r="E15" s="248"/>
      <c r="F15" s="248"/>
      <c r="G15" s="248"/>
      <c r="H15" s="584"/>
      <c r="I15" s="248"/>
      <c r="J15" s="248"/>
      <c r="K15" s="584"/>
      <c r="L15" s="575"/>
      <c r="M15" s="575"/>
    </row>
    <row r="16" spans="1:13" ht="33.75" customHeight="1" x14ac:dyDescent="0.25">
      <c r="A16" s="125" t="s">
        <v>48</v>
      </c>
      <c r="B16" s="126">
        <f>SUM(B6:B15)</f>
        <v>1</v>
      </c>
      <c r="C16" s="126"/>
      <c r="D16" s="5"/>
      <c r="E16" s="5"/>
      <c r="F16" s="5"/>
      <c r="G16" s="11"/>
      <c r="H16" s="126">
        <f>SUM(H7:H15)</f>
        <v>0.63</v>
      </c>
      <c r="I16" s="126">
        <f>SUM(I7:I15)</f>
        <v>0.92999999999999994</v>
      </c>
      <c r="J16" s="126">
        <f>SUM(J7:J15)</f>
        <v>1.1499999999999999</v>
      </c>
      <c r="K16" s="12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620" t="s">
        <v>166</v>
      </c>
      <c r="C3" s="621"/>
      <c r="D3" s="621"/>
      <c r="E3" s="621"/>
      <c r="F3" s="621"/>
      <c r="G3" s="621"/>
      <c r="H3" s="621"/>
      <c r="I3" s="622"/>
    </row>
    <row r="4" spans="2:9" ht="15.75" thickBot="1" x14ac:dyDescent="0.3">
      <c r="B4" s="618" t="s">
        <v>167</v>
      </c>
      <c r="C4" s="614"/>
      <c r="D4" s="614"/>
      <c r="E4" s="623" t="s">
        <v>168</v>
      </c>
      <c r="F4" s="624"/>
      <c r="G4" s="625"/>
      <c r="H4" s="614" t="s">
        <v>169</v>
      </c>
      <c r="I4" s="615"/>
    </row>
    <row r="5" spans="2:9" ht="15.75" thickBot="1" x14ac:dyDescent="0.3">
      <c r="B5" s="619"/>
      <c r="C5" s="616"/>
      <c r="D5" s="616"/>
      <c r="E5" s="59">
        <v>1</v>
      </c>
      <c r="F5" s="60">
        <v>2</v>
      </c>
      <c r="G5" s="60">
        <v>3</v>
      </c>
      <c r="H5" s="616"/>
      <c r="I5" s="617"/>
    </row>
    <row r="6" spans="2:9" ht="30.75" customHeight="1" x14ac:dyDescent="0.25">
      <c r="B6" s="55">
        <v>1</v>
      </c>
      <c r="C6" s="610" t="s">
        <v>170</v>
      </c>
      <c r="D6" s="610"/>
      <c r="E6" s="61"/>
      <c r="F6" s="61"/>
      <c r="G6" s="61"/>
      <c r="H6" s="626"/>
      <c r="I6" s="627"/>
    </row>
    <row r="7" spans="2:9" ht="39" customHeight="1" x14ac:dyDescent="0.25">
      <c r="B7" s="54">
        <v>2</v>
      </c>
      <c r="C7" s="611" t="s">
        <v>171</v>
      </c>
      <c r="D7" s="611"/>
      <c r="E7" s="50"/>
      <c r="F7" s="50"/>
      <c r="G7" s="50"/>
      <c r="H7" s="608"/>
      <c r="I7" s="609"/>
    </row>
    <row r="8" spans="2:9" ht="30" customHeight="1" x14ac:dyDescent="0.25">
      <c r="B8" s="54">
        <v>3</v>
      </c>
      <c r="C8" s="611" t="s">
        <v>172</v>
      </c>
      <c r="D8" s="611"/>
      <c r="E8" s="50"/>
      <c r="F8" s="50"/>
      <c r="G8" s="50"/>
      <c r="H8" s="608"/>
      <c r="I8" s="609"/>
    </row>
    <row r="9" spans="2:9" ht="34.5" customHeight="1" x14ac:dyDescent="0.25">
      <c r="B9" s="54">
        <v>4</v>
      </c>
      <c r="C9" s="611" t="s">
        <v>173</v>
      </c>
      <c r="D9" s="611"/>
      <c r="E9" s="50"/>
      <c r="F9" s="50"/>
      <c r="G9" s="50"/>
      <c r="H9" s="608"/>
      <c r="I9" s="609"/>
    </row>
    <row r="10" spans="2:9" ht="30.75" customHeight="1" x14ac:dyDescent="0.25">
      <c r="B10" s="54">
        <v>5</v>
      </c>
      <c r="C10" s="611" t="s">
        <v>174</v>
      </c>
      <c r="D10" s="611"/>
      <c r="E10" s="50"/>
      <c r="F10" s="50"/>
      <c r="G10" s="50"/>
      <c r="H10" s="608"/>
      <c r="I10" s="609"/>
    </row>
    <row r="11" spans="2:9" ht="33.75" customHeight="1" x14ac:dyDescent="0.25">
      <c r="B11" s="54">
        <v>6</v>
      </c>
      <c r="C11" s="611" t="s">
        <v>175</v>
      </c>
      <c r="D11" s="611"/>
      <c r="E11" s="50"/>
      <c r="F11" s="50"/>
      <c r="G11" s="50"/>
      <c r="H11" s="608"/>
      <c r="I11" s="609"/>
    </row>
    <row r="12" spans="2:9" ht="25.5" customHeight="1" x14ac:dyDescent="0.25">
      <c r="B12" s="54">
        <v>7</v>
      </c>
      <c r="C12" s="611" t="s">
        <v>176</v>
      </c>
      <c r="D12" s="611"/>
      <c r="E12" s="51"/>
      <c r="F12" s="51"/>
      <c r="G12" s="51"/>
      <c r="H12" s="612"/>
      <c r="I12" s="613"/>
    </row>
    <row r="13" spans="2:9" ht="46.5" customHeight="1" x14ac:dyDescent="0.25">
      <c r="B13" s="54">
        <v>8</v>
      </c>
      <c r="C13" s="611" t="s">
        <v>177</v>
      </c>
      <c r="D13" s="611"/>
      <c r="E13" s="51"/>
      <c r="F13" s="51"/>
      <c r="G13" s="51"/>
      <c r="H13" s="612"/>
      <c r="I13" s="613"/>
    </row>
    <row r="14" spans="2:9" ht="30.75" customHeight="1" x14ac:dyDescent="0.25">
      <c r="B14" s="54">
        <v>9</v>
      </c>
      <c r="C14" s="611" t="s">
        <v>178</v>
      </c>
      <c r="D14" s="611"/>
      <c r="E14" s="51"/>
      <c r="F14" s="51"/>
      <c r="G14" s="51"/>
      <c r="H14" s="612"/>
      <c r="I14" s="613"/>
    </row>
    <row r="15" spans="2:9" x14ac:dyDescent="0.25">
      <c r="B15" s="54">
        <v>10</v>
      </c>
      <c r="C15" s="611"/>
      <c r="D15" s="611"/>
      <c r="E15" s="51"/>
      <c r="F15" s="51"/>
      <c r="G15" s="51"/>
      <c r="H15" s="612"/>
      <c r="I15" s="613"/>
    </row>
    <row r="16" spans="2:9" x14ac:dyDescent="0.25">
      <c r="B16" s="54">
        <v>11</v>
      </c>
      <c r="C16" s="611"/>
      <c r="D16" s="611"/>
      <c r="E16" s="51"/>
      <c r="F16" s="51"/>
      <c r="G16" s="51"/>
      <c r="H16" s="612"/>
      <c r="I16" s="613"/>
    </row>
    <row r="17" spans="2:9" x14ac:dyDescent="0.25">
      <c r="B17" s="54">
        <v>12</v>
      </c>
      <c r="C17" s="611"/>
      <c r="D17" s="611"/>
      <c r="E17" s="51"/>
      <c r="F17" s="51"/>
      <c r="G17" s="51"/>
      <c r="H17" s="612"/>
      <c r="I17" s="613"/>
    </row>
    <row r="18" spans="2:9" ht="15.75" thickBot="1" x14ac:dyDescent="0.3"/>
    <row r="19" spans="2:9" ht="11.25" customHeight="1" thickBot="1" x14ac:dyDescent="0.3">
      <c r="B19" s="607" t="s">
        <v>179</v>
      </c>
      <c r="C19" s="607"/>
      <c r="D19" s="607"/>
      <c r="E19" s="607"/>
      <c r="F19" s="607"/>
      <c r="G19" s="607"/>
      <c r="H19" s="607"/>
      <c r="I19" s="607"/>
    </row>
    <row r="20" spans="2:9" ht="6.75" customHeight="1" thickBot="1" x14ac:dyDescent="0.3">
      <c r="B20" s="607"/>
      <c r="C20" s="607"/>
      <c r="D20" s="607"/>
      <c r="E20" s="607"/>
      <c r="F20" s="607"/>
      <c r="G20" s="607"/>
      <c r="H20" s="607"/>
      <c r="I20" s="607"/>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635" t="s">
        <v>180</v>
      </c>
      <c r="C2" s="38" t="s">
        <v>2</v>
      </c>
      <c r="D2" s="37"/>
      <c r="E2" s="37"/>
    </row>
    <row r="3" spans="2:5" x14ac:dyDescent="0.25">
      <c r="B3" s="635"/>
      <c r="C3" s="39" t="s">
        <v>181</v>
      </c>
    </row>
    <row r="4" spans="2:5" x14ac:dyDescent="0.25">
      <c r="B4" s="635"/>
      <c r="C4" s="39" t="s">
        <v>182</v>
      </c>
    </row>
    <row r="5" spans="2:5" x14ac:dyDescent="0.25">
      <c r="B5" s="635"/>
      <c r="C5" s="39" t="s">
        <v>183</v>
      </c>
    </row>
    <row r="6" spans="2:5" x14ac:dyDescent="0.25">
      <c r="B6" s="635"/>
      <c r="C6" s="633" t="s">
        <v>184</v>
      </c>
    </row>
    <row r="7" spans="2:5" x14ac:dyDescent="0.25">
      <c r="B7" s="635"/>
      <c r="C7" s="634"/>
    </row>
    <row r="8" spans="2:5" ht="135.75" customHeight="1" x14ac:dyDescent="0.25">
      <c r="B8" s="628" t="s">
        <v>14</v>
      </c>
      <c r="C8" s="41" t="s">
        <v>18</v>
      </c>
      <c r="D8" s="44" t="s">
        <v>185</v>
      </c>
    </row>
    <row r="9" spans="2:5" ht="106.5" customHeight="1" x14ac:dyDescent="0.25">
      <c r="B9" s="629"/>
      <c r="C9" s="42" t="s">
        <v>19</v>
      </c>
      <c r="D9" s="45" t="s">
        <v>186</v>
      </c>
    </row>
    <row r="10" spans="2:5" ht="60" x14ac:dyDescent="0.25">
      <c r="B10" s="629"/>
      <c r="C10" s="41" t="s">
        <v>20</v>
      </c>
      <c r="D10" s="45" t="s">
        <v>187</v>
      </c>
    </row>
    <row r="11" spans="2:5" ht="45" x14ac:dyDescent="0.25">
      <c r="B11" s="629"/>
      <c r="C11" s="43" t="s">
        <v>21</v>
      </c>
      <c r="D11" s="46" t="s">
        <v>188</v>
      </c>
    </row>
    <row r="12" spans="2:5" ht="75" x14ac:dyDescent="0.25">
      <c r="B12" s="629"/>
      <c r="C12" s="43" t="s">
        <v>22</v>
      </c>
      <c r="D12" s="46" t="s">
        <v>189</v>
      </c>
    </row>
    <row r="13" spans="2:5" ht="51.75" customHeight="1" x14ac:dyDescent="0.25">
      <c r="B13" s="629"/>
      <c r="C13" s="43" t="s">
        <v>23</v>
      </c>
      <c r="D13" s="47" t="s">
        <v>190</v>
      </c>
    </row>
    <row r="14" spans="2:5" ht="48" customHeight="1" x14ac:dyDescent="0.25">
      <c r="B14" s="629"/>
      <c r="C14" s="41" t="s">
        <v>191</v>
      </c>
    </row>
    <row r="15" spans="2:5" ht="39" customHeight="1" x14ac:dyDescent="0.25">
      <c r="B15" s="630"/>
      <c r="C15" s="41" t="s">
        <v>192</v>
      </c>
    </row>
    <row r="16" spans="2:5" ht="39" customHeight="1" x14ac:dyDescent="0.25">
      <c r="B16" s="631" t="s">
        <v>193</v>
      </c>
      <c r="C16" s="40" t="s">
        <v>131</v>
      </c>
    </row>
    <row r="17" spans="2:3" x14ac:dyDescent="0.25">
      <c r="B17" s="632"/>
      <c r="C17" s="40" t="s">
        <v>194</v>
      </c>
    </row>
    <row r="18" spans="2:3" x14ac:dyDescent="0.25">
      <c r="B18" s="632"/>
      <c r="C18" s="48" t="s">
        <v>133</v>
      </c>
    </row>
    <row r="19" spans="2:3" x14ac:dyDescent="0.25">
      <c r="B19" s="632"/>
      <c r="C19" s="48" t="s">
        <v>134</v>
      </c>
    </row>
    <row r="20" spans="2:3" x14ac:dyDescent="0.25">
      <c r="B20" s="632"/>
      <c r="C20" s="48" t="s">
        <v>195</v>
      </c>
    </row>
    <row r="21" spans="2:3" x14ac:dyDescent="0.25">
      <c r="B21" s="632"/>
      <c r="C21" s="48" t="s">
        <v>196</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16" zoomScale="70" zoomScaleSheetLayoutView="70" workbookViewId="0">
      <selection activeCell="P35" sqref="P35"/>
    </sheetView>
  </sheetViews>
  <sheetFormatPr baseColWidth="10" defaultColWidth="10.85546875" defaultRowHeight="15.75" x14ac:dyDescent="0.25"/>
  <cols>
    <col min="1" max="1" width="3.28515625" style="79" customWidth="1"/>
    <col min="2" max="2" width="38.28515625" style="79" customWidth="1"/>
    <col min="3" max="3" width="15.28515625" style="79" bestFit="1" customWidth="1"/>
    <col min="4" max="8" width="10.85546875" style="79"/>
    <col min="9" max="9" width="17.85546875" style="79" customWidth="1"/>
    <col min="10" max="10" width="3.140625" style="79" customWidth="1"/>
    <col min="11" max="11" width="3.42578125" style="79" customWidth="1"/>
    <col min="12" max="12" width="38.42578125" style="79" customWidth="1"/>
    <col min="13" max="13" width="15.28515625" style="79" customWidth="1"/>
    <col min="14" max="16" width="10.85546875" style="79"/>
    <col min="17" max="17" width="11.5703125" style="79" customWidth="1"/>
    <col min="18" max="19" width="10.85546875" style="79"/>
    <col min="20" max="20" width="17.85546875" style="79" customWidth="1"/>
    <col min="21" max="21" width="3.28515625" style="79" customWidth="1"/>
    <col min="22" max="16384" width="10.85546875" style="79"/>
  </cols>
  <sheetData>
    <row r="1" spans="1:21" ht="15.6" x14ac:dyDescent="0.3">
      <c r="A1" s="80"/>
      <c r="B1" s="80"/>
      <c r="C1" s="80"/>
      <c r="D1" s="80"/>
      <c r="E1" s="80"/>
      <c r="F1" s="80"/>
      <c r="G1" s="80"/>
      <c r="H1" s="80"/>
      <c r="I1" s="80"/>
      <c r="J1" s="80"/>
      <c r="K1" s="80"/>
      <c r="L1" s="80"/>
      <c r="M1" s="80"/>
      <c r="N1" s="80"/>
      <c r="O1" s="80"/>
      <c r="P1" s="80"/>
      <c r="Q1" s="80"/>
      <c r="R1" s="80"/>
      <c r="S1" s="80"/>
      <c r="T1" s="80"/>
    </row>
    <row r="2" spans="1:21" ht="15.6" x14ac:dyDescent="0.3">
      <c r="A2" s="80"/>
      <c r="B2" s="80"/>
      <c r="C2" s="80"/>
      <c r="D2" s="80"/>
      <c r="E2" s="80"/>
      <c r="F2" s="80"/>
      <c r="G2" s="80"/>
      <c r="H2" s="80"/>
      <c r="I2" s="80"/>
      <c r="J2" s="80"/>
      <c r="K2" s="80"/>
      <c r="L2" s="80"/>
      <c r="M2" s="80"/>
      <c r="N2" s="80"/>
      <c r="O2" s="80"/>
      <c r="P2" s="80"/>
      <c r="Q2" s="80"/>
      <c r="R2" s="80"/>
      <c r="S2" s="80"/>
      <c r="T2" s="80"/>
    </row>
    <row r="3" spans="1:21" ht="15.6" x14ac:dyDescent="0.3">
      <c r="A3" s="80"/>
      <c r="B3" s="80"/>
      <c r="C3" s="80"/>
      <c r="D3" s="80"/>
      <c r="E3" s="80"/>
      <c r="F3" s="80"/>
      <c r="G3" s="80"/>
      <c r="H3" s="80"/>
      <c r="I3" s="80"/>
      <c r="J3" s="80"/>
      <c r="K3" s="80"/>
      <c r="L3" s="83"/>
      <c r="M3" s="83"/>
      <c r="N3" s="83"/>
      <c r="O3" s="83"/>
      <c r="P3" s="83"/>
      <c r="Q3" s="83"/>
      <c r="R3" s="83"/>
      <c r="S3" s="83"/>
      <c r="T3" s="83"/>
    </row>
    <row r="4" spans="1:21" ht="24.75" customHeight="1" x14ac:dyDescent="0.3">
      <c r="A4" s="121"/>
      <c r="B4" s="83"/>
      <c r="C4" s="83"/>
      <c r="D4" s="83"/>
      <c r="E4" s="83"/>
      <c r="F4" s="83"/>
      <c r="G4" s="83"/>
      <c r="H4" s="83"/>
      <c r="I4" s="83"/>
      <c r="J4" s="83"/>
      <c r="K4" s="80"/>
      <c r="L4" s="290" t="s">
        <v>51</v>
      </c>
      <c r="M4" s="290"/>
      <c r="N4" s="290"/>
      <c r="O4" s="290"/>
      <c r="P4" s="290"/>
      <c r="Q4" s="290"/>
      <c r="R4" s="290"/>
      <c r="S4" s="290"/>
      <c r="T4" s="290"/>
      <c r="U4" s="82"/>
    </row>
    <row r="5" spans="1:21" ht="15.6" x14ac:dyDescent="0.3">
      <c r="A5" s="82"/>
      <c r="B5" s="83"/>
      <c r="C5" s="83"/>
      <c r="D5" s="83"/>
      <c r="E5" s="83"/>
      <c r="F5" s="83"/>
      <c r="G5" s="83"/>
      <c r="H5" s="83"/>
      <c r="I5" s="83"/>
      <c r="J5" s="83"/>
      <c r="K5" s="80"/>
      <c r="L5" s="84"/>
      <c r="M5" s="84"/>
      <c r="N5" s="84"/>
      <c r="O5" s="84"/>
      <c r="P5" s="84"/>
      <c r="Q5" s="84"/>
      <c r="R5" s="84"/>
      <c r="S5" s="84"/>
      <c r="T5" s="84"/>
      <c r="U5" s="82"/>
    </row>
    <row r="6" spans="1:21" ht="15.6" x14ac:dyDescent="0.3">
      <c r="A6" s="82"/>
      <c r="B6" s="83"/>
      <c r="C6" s="83"/>
      <c r="D6" s="83"/>
      <c r="E6" s="83"/>
      <c r="F6" s="83"/>
      <c r="G6" s="83"/>
      <c r="H6" s="83"/>
      <c r="I6" s="83"/>
      <c r="J6" s="83"/>
      <c r="K6" s="80"/>
      <c r="L6" s="84"/>
      <c r="M6" s="84"/>
      <c r="N6" s="84"/>
      <c r="O6" s="84"/>
      <c r="P6" s="84"/>
      <c r="Q6" s="84"/>
      <c r="R6" s="84"/>
      <c r="S6" s="84"/>
      <c r="T6" s="84"/>
      <c r="U6" s="82"/>
    </row>
    <row r="7" spans="1:21" ht="16.149999999999999" thickBot="1" x14ac:dyDescent="0.35">
      <c r="A7" s="82"/>
      <c r="B7" s="83"/>
      <c r="C7" s="83"/>
      <c r="D7" s="83"/>
      <c r="E7" s="83"/>
      <c r="F7" s="83"/>
      <c r="G7" s="83"/>
      <c r="H7" s="83"/>
      <c r="I7" s="83"/>
      <c r="J7" s="83"/>
      <c r="K7" s="80"/>
      <c r="L7" s="84"/>
      <c r="M7" s="84"/>
      <c r="N7" s="84"/>
      <c r="O7" s="84"/>
      <c r="P7" s="84"/>
      <c r="Q7" s="84"/>
      <c r="R7" s="84"/>
      <c r="S7" s="84"/>
      <c r="T7" s="84"/>
      <c r="U7" s="82"/>
    </row>
    <row r="8" spans="1:21" x14ac:dyDescent="0.25">
      <c r="A8" s="82"/>
      <c r="B8" s="83"/>
      <c r="C8" s="83"/>
      <c r="D8" s="83"/>
      <c r="E8" s="83"/>
      <c r="F8" s="83"/>
      <c r="G8" s="83"/>
      <c r="H8" s="83"/>
      <c r="I8" s="83"/>
      <c r="J8" s="83"/>
      <c r="K8" s="84"/>
      <c r="L8" s="306" t="s">
        <v>52</v>
      </c>
      <c r="M8" s="307"/>
      <c r="N8" s="307"/>
      <c r="O8" s="307"/>
      <c r="P8" s="307"/>
      <c r="Q8" s="307"/>
      <c r="R8" s="307"/>
      <c r="S8" s="307"/>
      <c r="T8" s="308"/>
      <c r="U8" s="82"/>
    </row>
    <row r="9" spans="1:21" ht="66.95" customHeight="1" x14ac:dyDescent="0.25">
      <c r="A9" s="82"/>
      <c r="B9" s="285" t="s">
        <v>53</v>
      </c>
      <c r="C9" s="285"/>
      <c r="D9" s="285"/>
      <c r="E9" s="285"/>
      <c r="F9" s="285"/>
      <c r="G9" s="285"/>
      <c r="H9" s="285"/>
      <c r="I9" s="285"/>
      <c r="J9" s="134"/>
      <c r="K9" s="84"/>
      <c r="L9" s="309"/>
      <c r="M9" s="310"/>
      <c r="N9" s="310"/>
      <c r="O9" s="310"/>
      <c r="P9" s="310"/>
      <c r="Q9" s="310"/>
      <c r="R9" s="310"/>
      <c r="S9" s="310"/>
      <c r="T9" s="311"/>
      <c r="U9" s="82"/>
    </row>
    <row r="10" spans="1:21" ht="35.25" customHeight="1" thickBot="1" x14ac:dyDescent="0.3">
      <c r="A10" s="82"/>
      <c r="B10" s="134"/>
      <c r="C10" s="134"/>
      <c r="D10" s="134"/>
      <c r="E10" s="134"/>
      <c r="F10" s="134"/>
      <c r="G10" s="134"/>
      <c r="H10" s="134"/>
      <c r="I10" s="134"/>
      <c r="J10" s="134"/>
      <c r="K10" s="84"/>
      <c r="L10" s="309"/>
      <c r="M10" s="310"/>
      <c r="N10" s="310"/>
      <c r="O10" s="310"/>
      <c r="P10" s="310"/>
      <c r="Q10" s="310"/>
      <c r="R10" s="310"/>
      <c r="S10" s="310"/>
      <c r="T10" s="311"/>
      <c r="U10" s="82"/>
    </row>
    <row r="11" spans="1:21" ht="32.25" customHeight="1" thickBot="1" x14ac:dyDescent="0.45">
      <c r="A11" s="82"/>
      <c r="B11" s="286" t="s">
        <v>54</v>
      </c>
      <c r="C11" s="286"/>
      <c r="D11" s="286"/>
      <c r="E11" s="286"/>
      <c r="F11" s="286"/>
      <c r="G11" s="286"/>
      <c r="H11" s="286"/>
      <c r="I11" s="286"/>
      <c r="J11" s="135"/>
      <c r="K11" s="84"/>
      <c r="L11" s="87"/>
      <c r="M11" s="312" t="s">
        <v>55</v>
      </c>
      <c r="N11" s="313"/>
      <c r="O11" s="313"/>
      <c r="P11" s="314"/>
      <c r="Q11" s="86" t="s">
        <v>56</v>
      </c>
      <c r="R11" s="88"/>
      <c r="S11" s="88"/>
      <c r="T11" s="89"/>
      <c r="U11" s="82"/>
    </row>
    <row r="12" spans="1:21" ht="60.75" customHeight="1" thickBot="1" x14ac:dyDescent="0.3">
      <c r="A12" s="82"/>
      <c r="B12" s="84"/>
      <c r="C12" s="84"/>
      <c r="D12" s="85"/>
      <c r="E12" s="84"/>
      <c r="F12" s="84"/>
      <c r="G12" s="85"/>
      <c r="H12" s="84"/>
      <c r="I12" s="84"/>
      <c r="J12" s="84"/>
      <c r="K12" s="84"/>
      <c r="L12" s="87"/>
      <c r="M12" s="287" t="s">
        <v>57</v>
      </c>
      <c r="N12" s="288"/>
      <c r="O12" s="288"/>
      <c r="P12" s="289"/>
      <c r="Q12" s="91">
        <v>5</v>
      </c>
      <c r="R12" s="88"/>
      <c r="S12" s="88"/>
      <c r="T12" s="89"/>
      <c r="U12" s="82"/>
    </row>
    <row r="13" spans="1:21" ht="26.25" customHeight="1" x14ac:dyDescent="0.25">
      <c r="A13" s="82"/>
      <c r="B13" s="290" t="s">
        <v>58</v>
      </c>
      <c r="C13" s="290"/>
      <c r="D13" s="290"/>
      <c r="E13" s="290"/>
      <c r="F13" s="290"/>
      <c r="G13" s="290"/>
      <c r="H13" s="290"/>
      <c r="I13" s="290"/>
      <c r="J13" s="122"/>
      <c r="K13" s="84"/>
      <c r="L13" s="87"/>
      <c r="M13" s="276" t="s">
        <v>59</v>
      </c>
      <c r="N13" s="277"/>
      <c r="O13" s="277"/>
      <c r="P13" s="278"/>
      <c r="Q13" s="315">
        <v>4</v>
      </c>
      <c r="R13" s="88"/>
      <c r="S13" s="88"/>
      <c r="T13" s="89"/>
      <c r="U13" s="82"/>
    </row>
    <row r="14" spans="1:21" ht="38.25" customHeight="1" thickBot="1" x14ac:dyDescent="0.3">
      <c r="A14" s="82"/>
      <c r="B14" s="84"/>
      <c r="C14" s="84"/>
      <c r="D14" s="84"/>
      <c r="E14" s="84"/>
      <c r="F14" s="84"/>
      <c r="G14" s="84"/>
      <c r="H14" s="84"/>
      <c r="I14" s="84"/>
      <c r="J14" s="84"/>
      <c r="K14" s="84"/>
      <c r="L14" s="87"/>
      <c r="M14" s="282"/>
      <c r="N14" s="283"/>
      <c r="O14" s="283"/>
      <c r="P14" s="284"/>
      <c r="Q14" s="316"/>
      <c r="R14" s="88"/>
      <c r="S14" s="88"/>
      <c r="T14" s="89"/>
      <c r="U14" s="82"/>
    </row>
    <row r="15" spans="1:21" ht="66.75" customHeight="1" thickBot="1" x14ac:dyDescent="0.3">
      <c r="A15" s="82"/>
      <c r="B15" s="86" t="s">
        <v>60</v>
      </c>
      <c r="C15" s="287" t="s">
        <v>61</v>
      </c>
      <c r="D15" s="288"/>
      <c r="E15" s="288"/>
      <c r="F15" s="288"/>
      <c r="G15" s="288"/>
      <c r="H15" s="288"/>
      <c r="I15" s="289"/>
      <c r="J15" s="133"/>
      <c r="K15" s="84"/>
      <c r="L15" s="87"/>
      <c r="M15" s="276" t="s">
        <v>62</v>
      </c>
      <c r="N15" s="277"/>
      <c r="O15" s="277"/>
      <c r="P15" s="278"/>
      <c r="Q15" s="315">
        <v>3</v>
      </c>
      <c r="R15" s="88"/>
      <c r="S15" s="88"/>
      <c r="T15" s="89"/>
      <c r="U15" s="82"/>
    </row>
    <row r="16" spans="1:21" ht="24.75" customHeight="1" thickBot="1" x14ac:dyDescent="0.3">
      <c r="A16" s="82"/>
      <c r="B16" s="273" t="s">
        <v>63</v>
      </c>
      <c r="C16" s="276" t="s">
        <v>64</v>
      </c>
      <c r="D16" s="277"/>
      <c r="E16" s="277"/>
      <c r="F16" s="277"/>
      <c r="G16" s="277"/>
      <c r="H16" s="277"/>
      <c r="I16" s="278"/>
      <c r="J16" s="133"/>
      <c r="K16" s="84"/>
      <c r="L16" s="87"/>
      <c r="M16" s="282"/>
      <c r="N16" s="283"/>
      <c r="O16" s="283"/>
      <c r="P16" s="284"/>
      <c r="Q16" s="316"/>
      <c r="R16" s="88"/>
      <c r="S16" s="88"/>
      <c r="T16" s="89"/>
      <c r="U16" s="82"/>
    </row>
    <row r="17" spans="1:21" ht="51.75" customHeight="1" thickBot="1" x14ac:dyDescent="0.3">
      <c r="A17" s="82"/>
      <c r="B17" s="274"/>
      <c r="C17" s="279"/>
      <c r="D17" s="280"/>
      <c r="E17" s="280"/>
      <c r="F17" s="280"/>
      <c r="G17" s="280"/>
      <c r="H17" s="280"/>
      <c r="I17" s="281"/>
      <c r="J17" s="133"/>
      <c r="K17" s="84"/>
      <c r="L17" s="87"/>
      <c r="M17" s="287" t="s">
        <v>65</v>
      </c>
      <c r="N17" s="288"/>
      <c r="O17" s="288"/>
      <c r="P17" s="289"/>
      <c r="Q17" s="91">
        <v>2</v>
      </c>
      <c r="R17" s="88"/>
      <c r="S17" s="88"/>
      <c r="T17" s="89"/>
      <c r="U17" s="82"/>
    </row>
    <row r="18" spans="1:21" ht="61.5" customHeight="1" thickBot="1" x14ac:dyDescent="0.3">
      <c r="A18" s="82"/>
      <c r="B18" s="275"/>
      <c r="C18" s="282"/>
      <c r="D18" s="283"/>
      <c r="E18" s="283"/>
      <c r="F18" s="283"/>
      <c r="G18" s="283"/>
      <c r="H18" s="283"/>
      <c r="I18" s="284"/>
      <c r="J18" s="133"/>
      <c r="K18" s="84"/>
      <c r="L18" s="92"/>
      <c r="M18" s="287" t="s">
        <v>66</v>
      </c>
      <c r="N18" s="288"/>
      <c r="O18" s="288"/>
      <c r="P18" s="289"/>
      <c r="Q18" s="91">
        <v>1</v>
      </c>
      <c r="R18" s="131"/>
      <c r="S18" s="131"/>
      <c r="T18" s="132"/>
      <c r="U18" s="82"/>
    </row>
    <row r="19" spans="1:21" ht="90" customHeight="1" thickBot="1" x14ac:dyDescent="0.3">
      <c r="A19" s="82"/>
      <c r="B19" s="90" t="s">
        <v>67</v>
      </c>
      <c r="C19" s="287" t="s">
        <v>68</v>
      </c>
      <c r="D19" s="288"/>
      <c r="E19" s="288"/>
      <c r="F19" s="288"/>
      <c r="G19" s="288"/>
      <c r="H19" s="288"/>
      <c r="I19" s="289"/>
      <c r="J19" s="133"/>
      <c r="K19" s="84"/>
      <c r="L19" s="297" t="s">
        <v>69</v>
      </c>
      <c r="M19" s="298"/>
      <c r="N19" s="298"/>
      <c r="O19" s="298"/>
      <c r="P19" s="298"/>
      <c r="Q19" s="298"/>
      <c r="R19" s="298"/>
      <c r="S19" s="298"/>
      <c r="T19" s="299"/>
      <c r="U19" s="82"/>
    </row>
    <row r="20" spans="1:21" ht="48.75" customHeight="1" x14ac:dyDescent="0.25">
      <c r="A20" s="82"/>
      <c r="B20" s="273" t="s">
        <v>70</v>
      </c>
      <c r="C20" s="276" t="s">
        <v>71</v>
      </c>
      <c r="D20" s="277"/>
      <c r="E20" s="277"/>
      <c r="F20" s="277"/>
      <c r="G20" s="277"/>
      <c r="H20" s="277"/>
      <c r="I20" s="278"/>
      <c r="J20" s="133"/>
      <c r="K20" s="84"/>
      <c r="L20" s="93" t="s">
        <v>72</v>
      </c>
      <c r="M20" s="291" t="s">
        <v>73</v>
      </c>
      <c r="N20" s="292"/>
      <c r="O20" s="292"/>
      <c r="P20" s="292"/>
      <c r="Q20" s="292"/>
      <c r="R20" s="292"/>
      <c r="S20" s="292"/>
      <c r="T20" s="293"/>
      <c r="U20" s="82"/>
    </row>
    <row r="21" spans="1:21" ht="38.25" customHeight="1" thickBot="1" x14ac:dyDescent="0.3">
      <c r="A21" s="82"/>
      <c r="B21" s="275"/>
      <c r="C21" s="282"/>
      <c r="D21" s="283"/>
      <c r="E21" s="283"/>
      <c r="F21" s="283"/>
      <c r="G21" s="283"/>
      <c r="H21" s="283"/>
      <c r="I21" s="284"/>
      <c r="J21" s="133"/>
      <c r="K21" s="84"/>
      <c r="L21" s="94"/>
      <c r="M21" s="294"/>
      <c r="N21" s="295"/>
      <c r="O21" s="295"/>
      <c r="P21" s="295"/>
      <c r="Q21" s="295"/>
      <c r="R21" s="295"/>
      <c r="S21" s="295"/>
      <c r="T21" s="296"/>
      <c r="U21" s="82"/>
    </row>
    <row r="22" spans="1:21" ht="15" customHeight="1" x14ac:dyDescent="0.25">
      <c r="A22" s="82"/>
      <c r="B22" s="273" t="s">
        <v>74</v>
      </c>
      <c r="C22" s="276" t="s">
        <v>75</v>
      </c>
      <c r="D22" s="277"/>
      <c r="E22" s="277"/>
      <c r="F22" s="277"/>
      <c r="G22" s="277"/>
      <c r="H22" s="277"/>
      <c r="I22" s="278"/>
      <c r="J22" s="133"/>
      <c r="K22" s="84"/>
      <c r="L22" s="96" t="s">
        <v>76</v>
      </c>
      <c r="M22" s="291" t="s">
        <v>77</v>
      </c>
      <c r="N22" s="292"/>
      <c r="O22" s="292"/>
      <c r="P22" s="292"/>
      <c r="Q22" s="292"/>
      <c r="R22" s="292"/>
      <c r="S22" s="292"/>
      <c r="T22" s="293"/>
      <c r="U22" s="82"/>
    </row>
    <row r="23" spans="1:21" ht="59.25" customHeight="1" x14ac:dyDescent="0.25">
      <c r="A23" s="82"/>
      <c r="B23" s="274"/>
      <c r="C23" s="279"/>
      <c r="D23" s="280"/>
      <c r="E23" s="280"/>
      <c r="F23" s="280"/>
      <c r="G23" s="280"/>
      <c r="H23" s="280"/>
      <c r="I23" s="281"/>
      <c r="J23" s="133"/>
      <c r="K23" s="84"/>
      <c r="L23" s="97"/>
      <c r="M23" s="294"/>
      <c r="N23" s="295"/>
      <c r="O23" s="295"/>
      <c r="P23" s="295"/>
      <c r="Q23" s="295"/>
      <c r="R23" s="295"/>
      <c r="S23" s="295"/>
      <c r="T23" s="296"/>
      <c r="U23" s="82"/>
    </row>
    <row r="24" spans="1:21" ht="75" customHeight="1" thickBot="1" x14ac:dyDescent="0.3">
      <c r="A24" s="82"/>
      <c r="B24" s="275"/>
      <c r="C24" s="282"/>
      <c r="D24" s="283"/>
      <c r="E24" s="283"/>
      <c r="F24" s="283"/>
      <c r="G24" s="283"/>
      <c r="H24" s="283"/>
      <c r="I24" s="284"/>
      <c r="J24" s="133"/>
      <c r="K24" s="84"/>
      <c r="L24" s="98" t="s">
        <v>78</v>
      </c>
      <c r="M24" s="300" t="s">
        <v>79</v>
      </c>
      <c r="N24" s="301"/>
      <c r="O24" s="301"/>
      <c r="P24" s="301"/>
      <c r="Q24" s="301"/>
      <c r="R24" s="301"/>
      <c r="S24" s="301"/>
      <c r="T24" s="302"/>
      <c r="U24" s="82"/>
    </row>
    <row r="25" spans="1:21" ht="90" customHeight="1" x14ac:dyDescent="0.25">
      <c r="A25" s="82"/>
      <c r="B25" s="273" t="s">
        <v>80</v>
      </c>
      <c r="C25" s="276" t="s">
        <v>81</v>
      </c>
      <c r="D25" s="277"/>
      <c r="E25" s="277"/>
      <c r="F25" s="277"/>
      <c r="G25" s="277"/>
      <c r="H25" s="277"/>
      <c r="I25" s="278"/>
      <c r="J25" s="133"/>
      <c r="K25" s="84"/>
      <c r="L25" s="96" t="s">
        <v>82</v>
      </c>
      <c r="M25" s="291" t="s">
        <v>83</v>
      </c>
      <c r="N25" s="292"/>
      <c r="O25" s="292"/>
      <c r="P25" s="292"/>
      <c r="Q25" s="292"/>
      <c r="R25" s="292"/>
      <c r="S25" s="292"/>
      <c r="T25" s="293"/>
      <c r="U25" s="82"/>
    </row>
    <row r="26" spans="1:21" ht="54.75" customHeight="1" x14ac:dyDescent="0.25">
      <c r="A26" s="82"/>
      <c r="B26" s="274"/>
      <c r="C26" s="279"/>
      <c r="D26" s="280"/>
      <c r="E26" s="280"/>
      <c r="F26" s="280"/>
      <c r="G26" s="280"/>
      <c r="H26" s="280"/>
      <c r="I26" s="281"/>
      <c r="J26" s="133"/>
      <c r="K26" s="84"/>
      <c r="L26" s="97"/>
      <c r="M26" s="294"/>
      <c r="N26" s="295"/>
      <c r="O26" s="295"/>
      <c r="P26" s="295"/>
      <c r="Q26" s="295"/>
      <c r="R26" s="295"/>
      <c r="S26" s="295"/>
      <c r="T26" s="296"/>
      <c r="U26" s="82"/>
    </row>
    <row r="27" spans="1:21" ht="65.25" customHeight="1" x14ac:dyDescent="0.25">
      <c r="A27" s="82"/>
      <c r="B27" s="274"/>
      <c r="C27" s="279"/>
      <c r="D27" s="280"/>
      <c r="E27" s="280"/>
      <c r="F27" s="280"/>
      <c r="G27" s="280"/>
      <c r="H27" s="280"/>
      <c r="I27" s="281"/>
      <c r="J27" s="133"/>
      <c r="K27" s="84"/>
      <c r="L27" s="96" t="s">
        <v>84</v>
      </c>
      <c r="M27" s="291" t="s">
        <v>85</v>
      </c>
      <c r="N27" s="292"/>
      <c r="O27" s="292"/>
      <c r="P27" s="292"/>
      <c r="Q27" s="292"/>
      <c r="R27" s="292"/>
      <c r="S27" s="292"/>
      <c r="T27" s="293"/>
      <c r="U27" s="82"/>
    </row>
    <row r="28" spans="1:21" ht="55.5" customHeight="1" thickBot="1" x14ac:dyDescent="0.3">
      <c r="A28" s="82"/>
      <c r="B28" s="274"/>
      <c r="C28" s="279"/>
      <c r="D28" s="280"/>
      <c r="E28" s="280"/>
      <c r="F28" s="280"/>
      <c r="G28" s="280"/>
      <c r="H28" s="280"/>
      <c r="I28" s="281"/>
      <c r="J28" s="133"/>
      <c r="K28" s="84"/>
      <c r="L28" s="99"/>
      <c r="M28" s="303"/>
      <c r="N28" s="304"/>
      <c r="O28" s="304"/>
      <c r="P28" s="304"/>
      <c r="Q28" s="304"/>
      <c r="R28" s="304"/>
      <c r="S28" s="304"/>
      <c r="T28" s="305"/>
      <c r="U28" s="82"/>
    </row>
    <row r="29" spans="1:21" ht="57" customHeight="1" thickBot="1" x14ac:dyDescent="0.3">
      <c r="A29" s="82"/>
      <c r="B29" s="95" t="s">
        <v>86</v>
      </c>
      <c r="C29" s="287" t="s">
        <v>87</v>
      </c>
      <c r="D29" s="288"/>
      <c r="E29" s="288"/>
      <c r="F29" s="288"/>
      <c r="G29" s="288"/>
      <c r="H29" s="288"/>
      <c r="I29" s="289"/>
      <c r="J29" s="133"/>
      <c r="K29" s="84"/>
      <c r="L29" s="100"/>
      <c r="M29" s="100"/>
      <c r="N29" s="100"/>
      <c r="O29" s="100"/>
      <c r="P29" s="100"/>
      <c r="Q29" s="100"/>
      <c r="R29" s="100"/>
      <c r="S29" s="100"/>
      <c r="T29" s="100"/>
      <c r="U29" s="82"/>
    </row>
    <row r="30" spans="1:21" ht="24.75" customHeight="1" x14ac:dyDescent="0.25">
      <c r="A30" s="82"/>
      <c r="B30" s="273" t="s">
        <v>88</v>
      </c>
      <c r="C30" s="276" t="s">
        <v>89</v>
      </c>
      <c r="D30" s="277"/>
      <c r="E30" s="277"/>
      <c r="F30" s="277"/>
      <c r="G30" s="277"/>
      <c r="H30" s="277"/>
      <c r="I30" s="278"/>
      <c r="J30" s="133"/>
      <c r="K30" s="84"/>
      <c r="L30" s="100"/>
      <c r="M30" s="100"/>
      <c r="N30" s="100"/>
      <c r="O30" s="100"/>
      <c r="P30" s="100"/>
      <c r="Q30" s="100"/>
      <c r="R30" s="100"/>
      <c r="S30" s="100"/>
      <c r="T30" s="100"/>
      <c r="U30" s="82"/>
    </row>
    <row r="31" spans="1:21" ht="102" customHeight="1" x14ac:dyDescent="0.25">
      <c r="A31" s="82"/>
      <c r="B31" s="274"/>
      <c r="C31" s="279"/>
      <c r="D31" s="280"/>
      <c r="E31" s="280"/>
      <c r="F31" s="280"/>
      <c r="G31" s="280"/>
      <c r="H31" s="280"/>
      <c r="I31" s="281"/>
      <c r="J31" s="133"/>
      <c r="K31" s="84"/>
      <c r="L31" s="100"/>
      <c r="M31" s="100"/>
      <c r="N31" s="100"/>
      <c r="O31" s="100"/>
      <c r="P31" s="100"/>
      <c r="Q31" s="100"/>
      <c r="R31" s="100"/>
      <c r="S31" s="100"/>
      <c r="T31" s="100"/>
      <c r="U31" s="82"/>
    </row>
    <row r="32" spans="1:21" ht="63" customHeight="1" x14ac:dyDescent="0.25">
      <c r="A32" s="82"/>
      <c r="B32" s="274"/>
      <c r="C32" s="279"/>
      <c r="D32" s="280"/>
      <c r="E32" s="280"/>
      <c r="F32" s="280"/>
      <c r="G32" s="280"/>
      <c r="H32" s="280"/>
      <c r="I32" s="281"/>
      <c r="J32" s="133"/>
      <c r="K32" s="100"/>
      <c r="L32" s="100"/>
      <c r="M32" s="100"/>
      <c r="N32" s="100"/>
      <c r="O32" s="100"/>
      <c r="P32" s="100"/>
      <c r="Q32" s="100"/>
      <c r="R32" s="100"/>
      <c r="S32" s="100"/>
      <c r="T32" s="100"/>
      <c r="U32" s="82"/>
    </row>
    <row r="33" spans="1:21" ht="15.75" customHeight="1" thickBot="1" x14ac:dyDescent="0.3">
      <c r="A33" s="82"/>
      <c r="B33" s="275"/>
      <c r="C33" s="282"/>
      <c r="D33" s="283"/>
      <c r="E33" s="283"/>
      <c r="F33" s="283"/>
      <c r="G33" s="283"/>
      <c r="H33" s="283"/>
      <c r="I33" s="284"/>
      <c r="J33" s="133"/>
      <c r="K33" s="100"/>
      <c r="L33" s="100"/>
      <c r="M33" s="100"/>
      <c r="N33" s="100"/>
      <c r="O33" s="100"/>
      <c r="P33" s="100"/>
      <c r="Q33" s="100"/>
      <c r="R33" s="100"/>
      <c r="S33" s="100"/>
      <c r="T33" s="100"/>
      <c r="U33" s="82"/>
    </row>
    <row r="34" spans="1:21" ht="30" customHeight="1" x14ac:dyDescent="0.25">
      <c r="A34" s="82"/>
      <c r="B34" s="273" t="s">
        <v>90</v>
      </c>
      <c r="C34" s="276" t="s">
        <v>91</v>
      </c>
      <c r="D34" s="277"/>
      <c r="E34" s="277"/>
      <c r="F34" s="277"/>
      <c r="G34" s="277"/>
      <c r="H34" s="277"/>
      <c r="I34" s="278"/>
      <c r="J34" s="133"/>
      <c r="K34" s="100"/>
      <c r="L34" s="100"/>
      <c r="M34" s="100"/>
      <c r="N34" s="100"/>
      <c r="O34" s="100"/>
      <c r="P34" s="100"/>
      <c r="Q34" s="100"/>
      <c r="R34" s="100"/>
      <c r="S34" s="100"/>
      <c r="T34" s="100"/>
      <c r="U34" s="82"/>
    </row>
    <row r="35" spans="1:21" ht="42.75" customHeight="1" thickBot="1" x14ac:dyDescent="0.3">
      <c r="A35" s="82"/>
      <c r="B35" s="275"/>
      <c r="C35" s="282"/>
      <c r="D35" s="283"/>
      <c r="E35" s="283"/>
      <c r="F35" s="283"/>
      <c r="G35" s="283"/>
      <c r="H35" s="283"/>
      <c r="I35" s="284"/>
      <c r="J35" s="133"/>
      <c r="K35" s="100"/>
      <c r="L35" s="100"/>
      <c r="M35" s="100"/>
      <c r="N35" s="100"/>
      <c r="O35" s="100"/>
      <c r="P35" s="100"/>
      <c r="Q35" s="100"/>
      <c r="R35" s="100"/>
      <c r="S35" s="100"/>
      <c r="T35" s="100"/>
      <c r="U35" s="82"/>
    </row>
    <row r="36" spans="1:21" ht="59.25" customHeight="1" thickBot="1" x14ac:dyDescent="0.3">
      <c r="A36" s="82"/>
      <c r="B36" s="95" t="s">
        <v>92</v>
      </c>
      <c r="C36" s="287" t="s">
        <v>93</v>
      </c>
      <c r="D36" s="288"/>
      <c r="E36" s="288"/>
      <c r="F36" s="288"/>
      <c r="G36" s="288"/>
      <c r="H36" s="288"/>
      <c r="I36" s="289"/>
      <c r="J36" s="133"/>
      <c r="K36" s="100"/>
      <c r="L36" s="100"/>
      <c r="M36" s="100"/>
      <c r="N36" s="100"/>
      <c r="O36" s="100"/>
      <c r="P36" s="100"/>
      <c r="Q36" s="100"/>
      <c r="R36" s="100"/>
      <c r="S36" s="100"/>
      <c r="T36" s="100"/>
      <c r="U36" s="82"/>
    </row>
    <row r="37" spans="1:21" ht="15" customHeight="1" x14ac:dyDescent="0.25">
      <c r="A37" s="82"/>
      <c r="B37" s="273" t="s">
        <v>94</v>
      </c>
      <c r="C37" s="276" t="s">
        <v>95</v>
      </c>
      <c r="D37" s="277"/>
      <c r="E37" s="277"/>
      <c r="F37" s="277"/>
      <c r="G37" s="277"/>
      <c r="H37" s="277"/>
      <c r="I37" s="278"/>
      <c r="J37" s="133"/>
      <c r="K37" s="100"/>
      <c r="L37" s="100"/>
      <c r="M37" s="100"/>
      <c r="N37" s="100"/>
      <c r="O37" s="100"/>
      <c r="P37" s="100"/>
      <c r="Q37" s="100"/>
      <c r="R37" s="100"/>
      <c r="S37" s="100"/>
      <c r="T37" s="100"/>
      <c r="U37" s="82"/>
    </row>
    <row r="38" spans="1:21" ht="15" customHeight="1" x14ac:dyDescent="0.25">
      <c r="A38" s="82"/>
      <c r="B38" s="274"/>
      <c r="C38" s="279"/>
      <c r="D38" s="280"/>
      <c r="E38" s="280"/>
      <c r="F38" s="280"/>
      <c r="G38" s="280"/>
      <c r="H38" s="280"/>
      <c r="I38" s="281"/>
      <c r="J38" s="133"/>
      <c r="K38" s="100"/>
      <c r="L38" s="100"/>
      <c r="M38" s="100"/>
      <c r="N38" s="100"/>
      <c r="O38" s="100"/>
      <c r="P38" s="100"/>
      <c r="Q38" s="100"/>
      <c r="R38" s="100"/>
      <c r="S38" s="100"/>
      <c r="T38" s="100"/>
      <c r="U38" s="82"/>
    </row>
    <row r="39" spans="1:21" ht="15" customHeight="1" x14ac:dyDescent="0.25">
      <c r="A39" s="82"/>
      <c r="B39" s="274"/>
      <c r="C39" s="279"/>
      <c r="D39" s="280"/>
      <c r="E39" s="280"/>
      <c r="F39" s="280"/>
      <c r="G39" s="280"/>
      <c r="H39" s="280"/>
      <c r="I39" s="281"/>
      <c r="J39" s="133"/>
      <c r="K39" s="100"/>
      <c r="L39" s="100"/>
      <c r="M39" s="100"/>
      <c r="N39" s="100"/>
      <c r="O39" s="100"/>
      <c r="P39" s="100"/>
      <c r="Q39" s="100"/>
      <c r="R39" s="100"/>
      <c r="S39" s="100"/>
      <c r="T39" s="100"/>
      <c r="U39" s="82"/>
    </row>
    <row r="40" spans="1:21" ht="50.25" customHeight="1" thickBot="1" x14ac:dyDescent="0.3">
      <c r="A40" s="82"/>
      <c r="B40" s="275"/>
      <c r="C40" s="282"/>
      <c r="D40" s="283"/>
      <c r="E40" s="283"/>
      <c r="F40" s="283"/>
      <c r="G40" s="283"/>
      <c r="H40" s="283"/>
      <c r="I40" s="284"/>
      <c r="J40" s="133"/>
      <c r="K40" s="100"/>
      <c r="L40" s="100"/>
      <c r="M40" s="100"/>
      <c r="N40" s="100"/>
      <c r="O40" s="100"/>
      <c r="P40" s="100"/>
      <c r="Q40" s="100"/>
      <c r="R40" s="100"/>
      <c r="S40" s="100"/>
      <c r="T40" s="100"/>
      <c r="U40" s="82"/>
    </row>
    <row r="41" spans="1:21" ht="41.25" customHeight="1" thickBot="1" x14ac:dyDescent="0.3">
      <c r="A41" s="82"/>
      <c r="B41" s="95" t="s">
        <v>96</v>
      </c>
      <c r="C41" s="287" t="s">
        <v>97</v>
      </c>
      <c r="D41" s="288"/>
      <c r="E41" s="288"/>
      <c r="F41" s="288"/>
      <c r="G41" s="288"/>
      <c r="H41" s="288"/>
      <c r="I41" s="289"/>
      <c r="J41" s="133"/>
      <c r="K41" s="100"/>
      <c r="L41" s="82"/>
      <c r="M41" s="82"/>
      <c r="N41" s="82"/>
      <c r="O41" s="82"/>
      <c r="P41" s="82"/>
      <c r="Q41" s="82"/>
      <c r="R41" s="82"/>
      <c r="S41" s="82"/>
      <c r="U41" s="82"/>
    </row>
    <row r="42" spans="1:21" ht="51.75" customHeight="1" thickBot="1" x14ac:dyDescent="0.3">
      <c r="A42" s="82"/>
      <c r="B42" s="90" t="s">
        <v>98</v>
      </c>
      <c r="C42" s="287" t="s">
        <v>99</v>
      </c>
      <c r="D42" s="288"/>
      <c r="E42" s="288"/>
      <c r="F42" s="288"/>
      <c r="G42" s="288"/>
      <c r="H42" s="288"/>
      <c r="I42" s="289"/>
      <c r="J42" s="133"/>
      <c r="K42" s="100"/>
      <c r="L42" s="82"/>
      <c r="M42" s="82"/>
      <c r="N42" s="82"/>
      <c r="O42" s="82"/>
      <c r="P42" s="82"/>
      <c r="Q42" s="82"/>
      <c r="R42" s="82"/>
      <c r="S42" s="82"/>
      <c r="T42" s="82"/>
      <c r="U42" s="82"/>
    </row>
    <row r="43" spans="1:21" ht="15" customHeight="1" x14ac:dyDescent="0.25">
      <c r="A43" s="82"/>
      <c r="B43" s="273" t="s">
        <v>100</v>
      </c>
      <c r="C43" s="276" t="s">
        <v>101</v>
      </c>
      <c r="D43" s="277"/>
      <c r="E43" s="277"/>
      <c r="F43" s="277"/>
      <c r="G43" s="277"/>
      <c r="H43" s="277"/>
      <c r="I43" s="278"/>
      <c r="J43" s="133"/>
      <c r="K43" s="100"/>
      <c r="L43" s="82"/>
      <c r="M43" s="82"/>
      <c r="N43" s="82"/>
      <c r="O43" s="82"/>
      <c r="P43" s="82"/>
      <c r="Q43" s="82"/>
      <c r="R43" s="82"/>
      <c r="S43" s="82"/>
      <c r="T43" s="82"/>
      <c r="U43" s="82"/>
    </row>
    <row r="44" spans="1:21" ht="39" customHeight="1" x14ac:dyDescent="0.25">
      <c r="A44" s="82"/>
      <c r="B44" s="274"/>
      <c r="C44" s="279"/>
      <c r="D44" s="280"/>
      <c r="E44" s="280"/>
      <c r="F44" s="280"/>
      <c r="G44" s="280"/>
      <c r="H44" s="280"/>
      <c r="I44" s="281"/>
      <c r="J44" s="133"/>
      <c r="K44" s="82"/>
      <c r="L44" s="82"/>
      <c r="M44" s="82"/>
      <c r="N44" s="82"/>
      <c r="O44" s="82"/>
      <c r="P44" s="82"/>
      <c r="Q44" s="82"/>
      <c r="R44" s="82"/>
      <c r="S44" s="82"/>
      <c r="T44" s="82"/>
      <c r="U44" s="82"/>
    </row>
    <row r="45" spans="1:21" ht="27" customHeight="1" x14ac:dyDescent="0.25">
      <c r="A45" s="82"/>
      <c r="B45" s="274"/>
      <c r="C45" s="279"/>
      <c r="D45" s="280"/>
      <c r="E45" s="280"/>
      <c r="F45" s="280"/>
      <c r="G45" s="280"/>
      <c r="H45" s="280"/>
      <c r="I45" s="281"/>
      <c r="J45" s="133"/>
      <c r="K45" s="82"/>
      <c r="L45" s="82"/>
      <c r="M45" s="82"/>
      <c r="N45" s="82"/>
      <c r="O45" s="82"/>
      <c r="P45" s="82"/>
      <c r="Q45" s="82"/>
      <c r="R45" s="82"/>
      <c r="S45" s="82"/>
      <c r="T45" s="82"/>
      <c r="U45" s="82"/>
    </row>
    <row r="46" spans="1:21" ht="24.75" customHeight="1" thickBot="1" x14ac:dyDescent="0.3">
      <c r="A46" s="82"/>
      <c r="B46" s="275"/>
      <c r="C46" s="282"/>
      <c r="D46" s="283"/>
      <c r="E46" s="283"/>
      <c r="F46" s="283"/>
      <c r="G46" s="283"/>
      <c r="H46" s="283"/>
      <c r="I46" s="284"/>
      <c r="J46" s="133"/>
      <c r="K46" s="82"/>
      <c r="L46" s="82"/>
      <c r="M46" s="82"/>
      <c r="N46" s="82"/>
      <c r="O46" s="82"/>
      <c r="P46" s="82"/>
      <c r="Q46" s="82"/>
      <c r="R46" s="82"/>
      <c r="S46" s="82"/>
      <c r="T46" s="82"/>
      <c r="U46" s="82"/>
    </row>
    <row r="47" spans="1:21" ht="36.75" customHeight="1" x14ac:dyDescent="0.25">
      <c r="A47" s="82"/>
      <c r="B47" s="100"/>
      <c r="C47" s="100"/>
      <c r="D47" s="100"/>
      <c r="E47" s="100"/>
      <c r="F47" s="100"/>
      <c r="G47" s="100"/>
      <c r="H47" s="100"/>
      <c r="I47" s="100"/>
      <c r="J47" s="100"/>
      <c r="K47" s="82"/>
      <c r="L47" s="82"/>
      <c r="M47" s="82"/>
      <c r="N47" s="82"/>
      <c r="O47" s="82"/>
      <c r="P47" s="82"/>
      <c r="Q47" s="82"/>
      <c r="R47" s="82"/>
      <c r="S47" s="82"/>
      <c r="T47" s="82"/>
      <c r="U47" s="82"/>
    </row>
    <row r="48" spans="1:21" ht="15" customHeight="1" x14ac:dyDescent="0.25">
      <c r="A48" s="82"/>
      <c r="B48" s="82"/>
      <c r="C48" s="82"/>
      <c r="D48" s="82"/>
      <c r="E48" s="82"/>
      <c r="F48" s="82"/>
      <c r="G48" s="82"/>
      <c r="H48" s="82"/>
      <c r="I48" s="82"/>
      <c r="J48" s="82"/>
      <c r="K48" s="82"/>
      <c r="U48" s="82"/>
    </row>
    <row r="49" spans="1:21" ht="15" customHeight="1" x14ac:dyDescent="0.25">
      <c r="A49" s="82"/>
      <c r="B49" s="82"/>
      <c r="C49" s="82"/>
      <c r="D49" s="82"/>
      <c r="E49" s="82"/>
      <c r="F49" s="82"/>
      <c r="G49" s="82"/>
      <c r="H49" s="82"/>
      <c r="I49" s="82"/>
      <c r="J49" s="82"/>
      <c r="K49" s="82"/>
      <c r="U49" s="82"/>
    </row>
    <row r="50" spans="1:21" ht="15" customHeight="1" x14ac:dyDescent="0.25">
      <c r="A50" s="82"/>
      <c r="B50" s="82"/>
      <c r="C50" s="82"/>
      <c r="D50" s="82"/>
      <c r="E50" s="82"/>
      <c r="F50" s="82"/>
      <c r="G50" s="82"/>
      <c r="H50" s="82"/>
      <c r="I50" s="82"/>
      <c r="J50" s="82"/>
      <c r="K50" s="82"/>
      <c r="U50" s="82"/>
    </row>
    <row r="51" spans="1:21" ht="15" customHeight="1" x14ac:dyDescent="0.25">
      <c r="A51" s="82"/>
      <c r="B51" s="82"/>
      <c r="C51" s="82"/>
      <c r="D51" s="82"/>
      <c r="E51" s="82"/>
      <c r="F51" s="82"/>
      <c r="G51" s="82"/>
      <c r="H51" s="82"/>
      <c r="I51" s="82"/>
      <c r="J51" s="82"/>
    </row>
    <row r="52" spans="1:21" ht="15" customHeight="1" x14ac:dyDescent="0.25">
      <c r="A52" s="82"/>
      <c r="B52" s="82"/>
      <c r="C52" s="82"/>
      <c r="D52" s="82"/>
      <c r="E52" s="82"/>
      <c r="F52" s="82"/>
      <c r="G52" s="82"/>
      <c r="H52" s="82"/>
      <c r="I52" s="82"/>
      <c r="J52" s="82"/>
    </row>
    <row r="53" spans="1:21" ht="15" customHeight="1" x14ac:dyDescent="0.25">
      <c r="A53" s="82"/>
      <c r="B53" s="82"/>
      <c r="C53" s="82"/>
      <c r="D53" s="82"/>
      <c r="E53" s="82"/>
      <c r="F53" s="82"/>
      <c r="G53" s="82"/>
      <c r="H53" s="82"/>
      <c r="I53" s="82"/>
      <c r="J53" s="82"/>
    </row>
    <row r="54" spans="1:21" ht="15" customHeight="1" x14ac:dyDescent="0.25">
      <c r="A54" s="82"/>
      <c r="B54" s="82"/>
      <c r="C54" s="82"/>
      <c r="D54" s="82"/>
      <c r="E54" s="82"/>
      <c r="F54" s="82"/>
      <c r="G54" s="82"/>
      <c r="H54" s="82"/>
      <c r="I54" s="82"/>
      <c r="J54" s="82"/>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view="pageBreakPreview" topLeftCell="A16" zoomScale="86" zoomScaleNormal="86" zoomScalePageLayoutView="86" workbookViewId="0">
      <selection activeCell="C30" sqref="C30:I30"/>
    </sheetView>
  </sheetViews>
  <sheetFormatPr baseColWidth="10" defaultColWidth="10.85546875" defaultRowHeight="15.75" x14ac:dyDescent="0.25"/>
  <cols>
    <col min="1" max="1" width="3.28515625" style="79" customWidth="1"/>
    <col min="2" max="2" width="38.28515625" style="79" customWidth="1"/>
    <col min="3" max="3" width="15.28515625" style="79" bestFit="1" customWidth="1"/>
    <col min="4" max="8" width="10.85546875" style="79"/>
    <col min="9" max="9" width="17.85546875" style="79" customWidth="1"/>
    <col min="10" max="10" width="3.140625" style="79" customWidth="1"/>
    <col min="11" max="11" width="3.42578125" style="79" customWidth="1"/>
    <col min="12" max="12" width="38.42578125" style="79" customWidth="1"/>
    <col min="13" max="13" width="15.28515625" style="79" customWidth="1"/>
    <col min="14" max="16" width="10.85546875" style="79"/>
    <col min="17" max="17" width="11.42578125" style="79" customWidth="1"/>
    <col min="18" max="19" width="10.85546875" style="79"/>
    <col min="20" max="20" width="17.85546875" style="79" customWidth="1"/>
    <col min="21" max="21" width="3.28515625" style="79" customWidth="1"/>
    <col min="22" max="16384" width="10.85546875" style="79"/>
  </cols>
  <sheetData>
    <row r="1" spans="1:12" x14ac:dyDescent="0.25">
      <c r="A1" s="80"/>
      <c r="B1" s="80"/>
      <c r="C1" s="80"/>
      <c r="D1" s="80"/>
      <c r="E1" s="80"/>
      <c r="F1" s="80"/>
      <c r="G1" s="80"/>
      <c r="H1" s="80"/>
      <c r="I1" s="80"/>
      <c r="J1" s="80"/>
      <c r="K1" s="80"/>
    </row>
    <row r="2" spans="1:12" x14ac:dyDescent="0.25">
      <c r="A2" s="80"/>
      <c r="B2" s="80"/>
      <c r="C2" s="80"/>
      <c r="D2" s="80"/>
      <c r="E2" s="80"/>
      <c r="F2" s="80"/>
      <c r="G2" s="80"/>
      <c r="H2" s="80"/>
      <c r="I2" s="80"/>
      <c r="J2" s="80"/>
      <c r="K2" s="80"/>
    </row>
    <row r="3" spans="1:12" x14ac:dyDescent="0.25">
      <c r="A3" s="80"/>
      <c r="B3" s="80"/>
      <c r="C3" s="80"/>
      <c r="D3" s="80"/>
      <c r="E3" s="80"/>
      <c r="F3" s="80"/>
      <c r="G3" s="80"/>
      <c r="H3" s="80"/>
      <c r="I3" s="80"/>
      <c r="J3" s="80"/>
      <c r="K3" s="80"/>
    </row>
    <row r="4" spans="1:12" ht="24.75" customHeight="1" x14ac:dyDescent="0.25">
      <c r="A4" s="121"/>
      <c r="B4" s="83"/>
      <c r="C4" s="83"/>
      <c r="D4" s="83"/>
      <c r="E4" s="83"/>
      <c r="F4" s="83"/>
      <c r="G4" s="83"/>
      <c r="H4" s="83"/>
      <c r="I4" s="83"/>
      <c r="J4" s="83"/>
      <c r="K4" s="80"/>
      <c r="L4" s="82"/>
    </row>
    <row r="5" spans="1:12" x14ac:dyDescent="0.25">
      <c r="A5" s="82"/>
      <c r="B5" s="83"/>
      <c r="C5" s="83"/>
      <c r="D5" s="83"/>
      <c r="E5" s="83"/>
      <c r="F5" s="83"/>
      <c r="G5" s="83"/>
      <c r="H5" s="83"/>
      <c r="I5" s="83"/>
      <c r="J5" s="83"/>
      <c r="K5" s="80"/>
      <c r="L5" s="82"/>
    </row>
    <row r="6" spans="1:12" ht="12" customHeight="1" x14ac:dyDescent="0.25">
      <c r="A6" s="82"/>
      <c r="B6" s="143"/>
      <c r="C6" s="143"/>
      <c r="D6" s="143"/>
      <c r="E6" s="143"/>
      <c r="F6" s="143"/>
      <c r="G6" s="143"/>
      <c r="H6" s="143"/>
      <c r="I6" s="143"/>
      <c r="J6" s="143"/>
      <c r="K6" s="84"/>
      <c r="L6" s="82"/>
    </row>
    <row r="7" spans="1:12" ht="24" customHeight="1" x14ac:dyDescent="0.4">
      <c r="A7" s="82"/>
      <c r="B7" s="286" t="s">
        <v>207</v>
      </c>
      <c r="C7" s="286"/>
      <c r="D7" s="286"/>
      <c r="E7" s="286"/>
      <c r="F7" s="286"/>
      <c r="G7" s="286"/>
      <c r="H7" s="286"/>
      <c r="I7" s="286"/>
      <c r="J7" s="144"/>
      <c r="K7" s="84"/>
      <c r="L7" s="82"/>
    </row>
    <row r="8" spans="1:12" ht="12.95" customHeight="1" x14ac:dyDescent="0.25">
      <c r="A8" s="82"/>
      <c r="B8" s="84"/>
      <c r="C8" s="84"/>
      <c r="D8" s="85"/>
      <c r="E8" s="84"/>
      <c r="F8" s="84"/>
      <c r="G8" s="85"/>
      <c r="H8" s="84"/>
      <c r="I8" s="84"/>
      <c r="J8" s="84"/>
      <c r="K8" s="84"/>
      <c r="L8" s="82"/>
    </row>
    <row r="9" spans="1:12" ht="26.25" customHeight="1" x14ac:dyDescent="0.25">
      <c r="A9" s="82"/>
      <c r="B9" s="317" t="s">
        <v>58</v>
      </c>
      <c r="C9" s="317"/>
      <c r="D9" s="317"/>
      <c r="E9" s="317"/>
      <c r="F9" s="317"/>
      <c r="G9" s="317"/>
      <c r="H9" s="317"/>
      <c r="I9" s="317"/>
      <c r="J9" s="122"/>
      <c r="K9" s="84"/>
      <c r="L9" s="82"/>
    </row>
    <row r="10" spans="1:12" ht="15.95" customHeight="1" thickBot="1" x14ac:dyDescent="0.3">
      <c r="A10" s="82"/>
      <c r="B10" s="84"/>
      <c r="C10" s="84"/>
      <c r="D10" s="84"/>
      <c r="E10" s="84"/>
      <c r="F10" s="84"/>
      <c r="G10" s="84"/>
      <c r="H10" s="84"/>
      <c r="I10" s="84"/>
      <c r="J10" s="84"/>
      <c r="K10" s="84"/>
      <c r="L10" s="82"/>
    </row>
    <row r="11" spans="1:12" ht="66.75" customHeight="1" thickBot="1" x14ac:dyDescent="0.3">
      <c r="A11" s="82"/>
      <c r="B11" s="86" t="s">
        <v>60</v>
      </c>
      <c r="C11" s="287" t="s">
        <v>61</v>
      </c>
      <c r="D11" s="288"/>
      <c r="E11" s="288"/>
      <c r="F11" s="288"/>
      <c r="G11" s="288"/>
      <c r="H11" s="288"/>
      <c r="I11" s="289"/>
      <c r="J11" s="142"/>
      <c r="K11" s="84"/>
      <c r="L11" s="82"/>
    </row>
    <row r="12" spans="1:12" ht="24.75" customHeight="1" x14ac:dyDescent="0.25">
      <c r="A12" s="82"/>
      <c r="B12" s="273" t="s">
        <v>63</v>
      </c>
      <c r="C12" s="276" t="s">
        <v>64</v>
      </c>
      <c r="D12" s="277"/>
      <c r="E12" s="277"/>
      <c r="F12" s="277"/>
      <c r="G12" s="277"/>
      <c r="H12" s="277"/>
      <c r="I12" s="278"/>
      <c r="J12" s="142"/>
      <c r="K12" s="84"/>
      <c r="L12" s="82"/>
    </row>
    <row r="13" spans="1:12" ht="51.75" customHeight="1" x14ac:dyDescent="0.25">
      <c r="A13" s="82"/>
      <c r="B13" s="274"/>
      <c r="C13" s="279"/>
      <c r="D13" s="280"/>
      <c r="E13" s="280"/>
      <c r="F13" s="280"/>
      <c r="G13" s="280"/>
      <c r="H13" s="280"/>
      <c r="I13" s="281"/>
      <c r="J13" s="142"/>
      <c r="K13" s="84"/>
      <c r="L13" s="82"/>
    </row>
    <row r="14" spans="1:12" ht="42" customHeight="1" thickBot="1" x14ac:dyDescent="0.3">
      <c r="A14" s="82"/>
      <c r="B14" s="275"/>
      <c r="C14" s="282"/>
      <c r="D14" s="283"/>
      <c r="E14" s="283"/>
      <c r="F14" s="283"/>
      <c r="G14" s="283"/>
      <c r="H14" s="283"/>
      <c r="I14" s="284"/>
      <c r="J14" s="142"/>
      <c r="K14" s="84"/>
      <c r="L14" s="82"/>
    </row>
    <row r="15" spans="1:12" ht="90" customHeight="1" thickBot="1" x14ac:dyDescent="0.3">
      <c r="A15" s="82"/>
      <c r="B15" s="90" t="s">
        <v>67</v>
      </c>
      <c r="C15" s="287" t="s">
        <v>68</v>
      </c>
      <c r="D15" s="288"/>
      <c r="E15" s="288"/>
      <c r="F15" s="288"/>
      <c r="G15" s="288"/>
      <c r="H15" s="288"/>
      <c r="I15" s="289"/>
      <c r="J15" s="142"/>
      <c r="K15" s="84"/>
      <c r="L15" s="82"/>
    </row>
    <row r="16" spans="1:12" ht="48.75" customHeight="1" x14ac:dyDescent="0.25">
      <c r="A16" s="82"/>
      <c r="B16" s="273" t="s">
        <v>70</v>
      </c>
      <c r="C16" s="276" t="s">
        <v>71</v>
      </c>
      <c r="D16" s="277"/>
      <c r="E16" s="277"/>
      <c r="F16" s="277"/>
      <c r="G16" s="277"/>
      <c r="H16" s="277"/>
      <c r="I16" s="278"/>
      <c r="J16" s="142"/>
      <c r="K16" s="84"/>
      <c r="L16" s="82"/>
    </row>
    <row r="17" spans="1:21" ht="38.25" customHeight="1" thickBot="1" x14ac:dyDescent="0.3">
      <c r="A17" s="82"/>
      <c r="B17" s="275"/>
      <c r="C17" s="282"/>
      <c r="D17" s="283"/>
      <c r="E17" s="283"/>
      <c r="F17" s="283"/>
      <c r="G17" s="283"/>
      <c r="H17" s="283"/>
      <c r="I17" s="284"/>
      <c r="J17" s="142"/>
      <c r="K17" s="84"/>
      <c r="L17" s="82"/>
    </row>
    <row r="18" spans="1:21" ht="15" customHeight="1" x14ac:dyDescent="0.25">
      <c r="A18" s="82"/>
      <c r="B18" s="273" t="s">
        <v>74</v>
      </c>
      <c r="C18" s="276" t="s">
        <v>75</v>
      </c>
      <c r="D18" s="277"/>
      <c r="E18" s="277"/>
      <c r="F18" s="277"/>
      <c r="G18" s="277"/>
      <c r="H18" s="277"/>
      <c r="I18" s="278"/>
      <c r="J18" s="142"/>
      <c r="K18" s="84"/>
      <c r="L18" s="82"/>
    </row>
    <row r="19" spans="1:21" ht="59.25" customHeight="1" x14ac:dyDescent="0.25">
      <c r="A19" s="82"/>
      <c r="B19" s="274"/>
      <c r="C19" s="279"/>
      <c r="D19" s="280"/>
      <c r="E19" s="280"/>
      <c r="F19" s="280"/>
      <c r="G19" s="280"/>
      <c r="H19" s="280"/>
      <c r="I19" s="281"/>
      <c r="J19" s="142"/>
      <c r="K19" s="84"/>
      <c r="L19" s="82"/>
    </row>
    <row r="20" spans="1:21" ht="39" customHeight="1" thickBot="1" x14ac:dyDescent="0.3">
      <c r="A20" s="82"/>
      <c r="B20" s="275"/>
      <c r="C20" s="282"/>
      <c r="D20" s="283"/>
      <c r="E20" s="283"/>
      <c r="F20" s="283"/>
      <c r="G20" s="283"/>
      <c r="H20" s="283"/>
      <c r="I20" s="284"/>
      <c r="J20" s="142"/>
      <c r="K20" s="84"/>
      <c r="L20" s="82"/>
    </row>
    <row r="21" spans="1:21" ht="90" customHeight="1" x14ac:dyDescent="0.25">
      <c r="A21" s="82"/>
      <c r="B21" s="273" t="s">
        <v>80</v>
      </c>
      <c r="C21" s="276" t="s">
        <v>81</v>
      </c>
      <c r="D21" s="277"/>
      <c r="E21" s="277"/>
      <c r="F21" s="277"/>
      <c r="G21" s="277"/>
      <c r="H21" s="277"/>
      <c r="I21" s="278"/>
      <c r="J21" s="142"/>
      <c r="K21" s="84"/>
      <c r="L21" s="82"/>
    </row>
    <row r="22" spans="1:21" ht="54.75" customHeight="1" x14ac:dyDescent="0.25">
      <c r="A22" s="82"/>
      <c r="B22" s="274"/>
      <c r="C22" s="279"/>
      <c r="D22" s="280"/>
      <c r="E22" s="280"/>
      <c r="F22" s="280"/>
      <c r="G22" s="280"/>
      <c r="H22" s="280"/>
      <c r="I22" s="281"/>
      <c r="J22" s="142"/>
      <c r="K22" s="84"/>
      <c r="L22" s="82"/>
    </row>
    <row r="23" spans="1:21" ht="65.25" customHeight="1" x14ac:dyDescent="0.25">
      <c r="A23" s="82"/>
      <c r="B23" s="274"/>
      <c r="C23" s="279"/>
      <c r="D23" s="280"/>
      <c r="E23" s="280"/>
      <c r="F23" s="280"/>
      <c r="G23" s="280"/>
      <c r="H23" s="280"/>
      <c r="I23" s="281"/>
      <c r="J23" s="142"/>
      <c r="K23" s="84"/>
      <c r="L23" s="82"/>
    </row>
    <row r="24" spans="1:21" ht="55.5" customHeight="1" thickBot="1" x14ac:dyDescent="0.3">
      <c r="A24" s="82"/>
      <c r="B24" s="274"/>
      <c r="C24" s="279"/>
      <c r="D24" s="280"/>
      <c r="E24" s="280"/>
      <c r="F24" s="280"/>
      <c r="G24" s="280"/>
      <c r="H24" s="280"/>
      <c r="I24" s="281"/>
      <c r="J24" s="142"/>
      <c r="K24" s="84"/>
      <c r="L24" s="82"/>
    </row>
    <row r="25" spans="1:21" ht="57" customHeight="1" thickBot="1" x14ac:dyDescent="0.3">
      <c r="A25" s="82"/>
      <c r="B25" s="95" t="s">
        <v>86</v>
      </c>
      <c r="C25" s="287" t="s">
        <v>87</v>
      </c>
      <c r="D25" s="288"/>
      <c r="E25" s="288"/>
      <c r="F25" s="288"/>
      <c r="G25" s="288"/>
      <c r="H25" s="288"/>
      <c r="I25" s="289"/>
      <c r="J25" s="142"/>
      <c r="K25" s="84"/>
      <c r="L25" s="82"/>
    </row>
    <row r="26" spans="1:21" ht="24.75" customHeight="1" x14ac:dyDescent="0.25">
      <c r="A26" s="82"/>
      <c r="B26" s="273" t="s">
        <v>88</v>
      </c>
      <c r="C26" s="276" t="s">
        <v>89</v>
      </c>
      <c r="D26" s="277"/>
      <c r="E26" s="277"/>
      <c r="F26" s="277"/>
      <c r="G26" s="277"/>
      <c r="H26" s="277"/>
      <c r="I26" s="278"/>
      <c r="J26" s="142"/>
      <c r="K26" s="84"/>
      <c r="L26" s="82"/>
    </row>
    <row r="27" spans="1:21" ht="54.95" customHeight="1" thickBot="1" x14ac:dyDescent="0.3">
      <c r="A27" s="82"/>
      <c r="B27" s="275"/>
      <c r="C27" s="279"/>
      <c r="D27" s="280"/>
      <c r="E27" s="280"/>
      <c r="F27" s="280"/>
      <c r="G27" s="280"/>
      <c r="H27" s="280"/>
      <c r="I27" s="281"/>
      <c r="J27" s="142"/>
      <c r="K27" s="84"/>
      <c r="L27" s="82"/>
    </row>
    <row r="28" spans="1:21" ht="30" customHeight="1" x14ac:dyDescent="0.25">
      <c r="A28" s="82"/>
      <c r="B28" s="273" t="s">
        <v>90</v>
      </c>
      <c r="C28" s="276" t="s">
        <v>91</v>
      </c>
      <c r="D28" s="277"/>
      <c r="E28" s="277"/>
      <c r="F28" s="277"/>
      <c r="G28" s="277"/>
      <c r="H28" s="277"/>
      <c r="I28" s="278"/>
      <c r="J28" s="142"/>
      <c r="K28" s="100"/>
      <c r="L28" s="100"/>
      <c r="M28" s="100"/>
      <c r="N28" s="100"/>
      <c r="O28" s="100"/>
      <c r="P28" s="100"/>
      <c r="Q28" s="100"/>
      <c r="R28" s="100"/>
      <c r="S28" s="100"/>
      <c r="T28" s="100"/>
      <c r="U28" s="82"/>
    </row>
    <row r="29" spans="1:21" ht="42.75" customHeight="1" thickBot="1" x14ac:dyDescent="0.3">
      <c r="A29" s="82"/>
      <c r="B29" s="275"/>
      <c r="C29" s="282"/>
      <c r="D29" s="283"/>
      <c r="E29" s="283"/>
      <c r="F29" s="283"/>
      <c r="G29" s="283"/>
      <c r="H29" s="283"/>
      <c r="I29" s="284"/>
      <c r="J29" s="142"/>
      <c r="K29" s="100"/>
      <c r="L29" s="100"/>
      <c r="M29" s="100"/>
      <c r="N29" s="100"/>
      <c r="O29" s="100"/>
      <c r="P29" s="100"/>
      <c r="Q29" s="100"/>
      <c r="R29" s="100"/>
      <c r="S29" s="100"/>
      <c r="T29" s="100"/>
      <c r="U29" s="82"/>
    </row>
    <row r="30" spans="1:21" ht="59.25" customHeight="1" thickBot="1" x14ac:dyDescent="0.3">
      <c r="A30" s="82"/>
      <c r="B30" s="95" t="s">
        <v>92</v>
      </c>
      <c r="C30" s="287" t="s">
        <v>93</v>
      </c>
      <c r="D30" s="288"/>
      <c r="E30" s="288"/>
      <c r="F30" s="288"/>
      <c r="G30" s="288"/>
      <c r="H30" s="288"/>
      <c r="I30" s="289"/>
      <c r="J30" s="142"/>
      <c r="K30" s="100"/>
      <c r="L30" s="100"/>
      <c r="M30" s="100"/>
      <c r="N30" s="100"/>
      <c r="O30" s="100"/>
      <c r="P30" s="100"/>
      <c r="Q30" s="100"/>
      <c r="R30" s="100"/>
      <c r="S30" s="100"/>
      <c r="T30" s="100"/>
      <c r="U30" s="82"/>
    </row>
    <row r="31" spans="1:21" ht="15" customHeight="1" x14ac:dyDescent="0.25">
      <c r="A31" s="82"/>
      <c r="B31" s="273" t="s">
        <v>94</v>
      </c>
      <c r="C31" s="276" t="s">
        <v>95</v>
      </c>
      <c r="D31" s="277"/>
      <c r="E31" s="277"/>
      <c r="F31" s="277"/>
      <c r="G31" s="277"/>
      <c r="H31" s="277"/>
      <c r="I31" s="278"/>
      <c r="J31" s="142"/>
      <c r="K31" s="100"/>
      <c r="L31" s="100"/>
      <c r="M31" s="100"/>
      <c r="N31" s="100"/>
      <c r="O31" s="100"/>
      <c r="P31" s="100"/>
      <c r="Q31" s="100"/>
      <c r="R31" s="100"/>
      <c r="S31" s="100"/>
      <c r="T31" s="100"/>
      <c r="U31" s="82"/>
    </row>
    <row r="32" spans="1:21" ht="15" customHeight="1" x14ac:dyDescent="0.25">
      <c r="A32" s="82"/>
      <c r="B32" s="274"/>
      <c r="C32" s="279"/>
      <c r="D32" s="280"/>
      <c r="E32" s="280"/>
      <c r="F32" s="280"/>
      <c r="G32" s="280"/>
      <c r="H32" s="280"/>
      <c r="I32" s="281"/>
      <c r="J32" s="142"/>
      <c r="K32" s="100"/>
      <c r="L32" s="100"/>
      <c r="M32" s="100"/>
      <c r="N32" s="100"/>
      <c r="O32" s="100"/>
      <c r="P32" s="100"/>
      <c r="Q32" s="100"/>
      <c r="R32" s="100"/>
      <c r="S32" s="100"/>
      <c r="T32" s="100"/>
      <c r="U32" s="82"/>
    </row>
    <row r="33" spans="1:21" ht="15" customHeight="1" x14ac:dyDescent="0.25">
      <c r="A33" s="82"/>
      <c r="B33" s="274"/>
      <c r="C33" s="279"/>
      <c r="D33" s="280"/>
      <c r="E33" s="280"/>
      <c r="F33" s="280"/>
      <c r="G33" s="280"/>
      <c r="H33" s="280"/>
      <c r="I33" s="281"/>
      <c r="J33" s="142"/>
      <c r="K33" s="100"/>
      <c r="L33" s="100"/>
      <c r="M33" s="100"/>
      <c r="N33" s="100"/>
      <c r="O33" s="100"/>
      <c r="P33" s="100"/>
      <c r="Q33" s="100"/>
      <c r="R33" s="100"/>
      <c r="S33" s="100"/>
      <c r="T33" s="100"/>
      <c r="U33" s="82"/>
    </row>
    <row r="34" spans="1:21" ht="50.25" customHeight="1" thickBot="1" x14ac:dyDescent="0.3">
      <c r="A34" s="82"/>
      <c r="B34" s="275"/>
      <c r="C34" s="282"/>
      <c r="D34" s="283"/>
      <c r="E34" s="283"/>
      <c r="F34" s="283"/>
      <c r="G34" s="283"/>
      <c r="H34" s="283"/>
      <c r="I34" s="284"/>
      <c r="J34" s="142"/>
      <c r="K34" s="100"/>
      <c r="L34" s="100"/>
      <c r="M34" s="100"/>
      <c r="N34" s="100"/>
      <c r="O34" s="100"/>
      <c r="P34" s="100"/>
      <c r="Q34" s="100"/>
      <c r="R34" s="100"/>
      <c r="S34" s="100"/>
      <c r="T34" s="100"/>
      <c r="U34" s="82"/>
    </row>
    <row r="35" spans="1:21" ht="41.25" customHeight="1" thickBot="1" x14ac:dyDescent="0.3">
      <c r="A35" s="82"/>
      <c r="B35" s="95" t="s">
        <v>96</v>
      </c>
      <c r="C35" s="287" t="s">
        <v>97</v>
      </c>
      <c r="D35" s="288"/>
      <c r="E35" s="288"/>
      <c r="F35" s="288"/>
      <c r="G35" s="288"/>
      <c r="H35" s="288"/>
      <c r="I35" s="289"/>
      <c r="J35" s="142"/>
      <c r="K35" s="100"/>
      <c r="L35" s="82"/>
      <c r="M35" s="82"/>
      <c r="N35" s="82"/>
      <c r="O35" s="82"/>
      <c r="P35" s="82"/>
      <c r="Q35" s="82"/>
      <c r="R35" s="82"/>
      <c r="S35" s="82"/>
      <c r="U35" s="82"/>
    </row>
    <row r="36" spans="1:21" ht="51.75" customHeight="1" thickBot="1" x14ac:dyDescent="0.3">
      <c r="A36" s="82"/>
      <c r="B36" s="90" t="s">
        <v>98</v>
      </c>
      <c r="C36" s="287" t="s">
        <v>99</v>
      </c>
      <c r="D36" s="288"/>
      <c r="E36" s="288"/>
      <c r="F36" s="288"/>
      <c r="G36" s="288"/>
      <c r="H36" s="288"/>
      <c r="I36" s="289"/>
      <c r="J36" s="142"/>
      <c r="K36" s="100"/>
      <c r="L36" s="82"/>
      <c r="M36" s="82"/>
      <c r="N36" s="82"/>
      <c r="O36" s="82"/>
      <c r="P36" s="82"/>
      <c r="Q36" s="82"/>
      <c r="R36" s="82"/>
      <c r="S36" s="82"/>
      <c r="T36" s="82"/>
      <c r="U36" s="82"/>
    </row>
    <row r="37" spans="1:21" ht="15" customHeight="1" x14ac:dyDescent="0.25">
      <c r="A37" s="82"/>
      <c r="B37" s="273" t="s">
        <v>100</v>
      </c>
      <c r="C37" s="276" t="s">
        <v>101</v>
      </c>
      <c r="D37" s="277"/>
      <c r="E37" s="277"/>
      <c r="F37" s="277"/>
      <c r="G37" s="277"/>
      <c r="H37" s="277"/>
      <c r="I37" s="278"/>
      <c r="J37" s="142"/>
      <c r="K37" s="100"/>
      <c r="L37" s="82"/>
      <c r="M37" s="82"/>
      <c r="N37" s="82"/>
      <c r="O37" s="82"/>
      <c r="P37" s="82"/>
      <c r="Q37" s="82"/>
      <c r="R37" s="82"/>
      <c r="S37" s="82"/>
      <c r="T37" s="82"/>
      <c r="U37" s="82"/>
    </row>
    <row r="38" spans="1:21" ht="39" customHeight="1" x14ac:dyDescent="0.25">
      <c r="A38" s="82"/>
      <c r="B38" s="274"/>
      <c r="C38" s="279"/>
      <c r="D38" s="280"/>
      <c r="E38" s="280"/>
      <c r="F38" s="280"/>
      <c r="G38" s="280"/>
      <c r="H38" s="280"/>
      <c r="I38" s="281"/>
      <c r="J38" s="142"/>
      <c r="K38" s="82"/>
      <c r="L38" s="82"/>
      <c r="M38" s="82"/>
      <c r="N38" s="82"/>
      <c r="O38" s="82"/>
      <c r="P38" s="82"/>
      <c r="Q38" s="82"/>
      <c r="R38" s="82"/>
      <c r="S38" s="82"/>
      <c r="T38" s="82"/>
      <c r="U38" s="82"/>
    </row>
    <row r="39" spans="1:21" ht="27" customHeight="1" x14ac:dyDescent="0.25">
      <c r="A39" s="82"/>
      <c r="B39" s="274"/>
      <c r="C39" s="279"/>
      <c r="D39" s="280"/>
      <c r="E39" s="280"/>
      <c r="F39" s="280"/>
      <c r="G39" s="280"/>
      <c r="H39" s="280"/>
      <c r="I39" s="281"/>
      <c r="J39" s="142"/>
      <c r="K39" s="82"/>
      <c r="L39" s="82"/>
      <c r="M39" s="82"/>
      <c r="N39" s="82"/>
      <c r="O39" s="82"/>
      <c r="P39" s="82"/>
      <c r="Q39" s="82"/>
      <c r="R39" s="82"/>
      <c r="S39" s="82"/>
      <c r="T39" s="82"/>
      <c r="U39" s="82"/>
    </row>
    <row r="40" spans="1:21" ht="24.75" customHeight="1" thickBot="1" x14ac:dyDescent="0.3">
      <c r="A40" s="82"/>
      <c r="B40" s="275"/>
      <c r="C40" s="282"/>
      <c r="D40" s="283"/>
      <c r="E40" s="283"/>
      <c r="F40" s="283"/>
      <c r="G40" s="283"/>
      <c r="H40" s="283"/>
      <c r="I40" s="284"/>
      <c r="J40" s="142"/>
      <c r="K40" s="82"/>
      <c r="L40" s="82"/>
      <c r="M40" s="82"/>
      <c r="N40" s="82"/>
      <c r="O40" s="82"/>
      <c r="P40" s="82"/>
      <c r="Q40" s="82"/>
      <c r="R40" s="82"/>
      <c r="S40" s="82"/>
      <c r="T40" s="82"/>
      <c r="U40" s="82"/>
    </row>
    <row r="41" spans="1:21" ht="36.75" customHeight="1" x14ac:dyDescent="0.25">
      <c r="A41" s="82"/>
      <c r="B41" s="100"/>
      <c r="C41" s="100"/>
      <c r="D41" s="100"/>
      <c r="E41" s="100"/>
      <c r="F41" s="100"/>
      <c r="G41" s="100"/>
      <c r="H41" s="100"/>
      <c r="I41" s="100"/>
      <c r="J41" s="100"/>
      <c r="K41" s="82"/>
      <c r="L41" s="82"/>
      <c r="M41" s="82"/>
      <c r="N41" s="82"/>
      <c r="O41" s="82"/>
      <c r="P41" s="82"/>
      <c r="Q41" s="82"/>
      <c r="R41" s="82"/>
      <c r="S41" s="82"/>
      <c r="T41" s="82"/>
      <c r="U41" s="82"/>
    </row>
    <row r="42" spans="1:21" ht="15" customHeight="1" x14ac:dyDescent="0.25">
      <c r="A42" s="82"/>
      <c r="B42" s="82"/>
      <c r="C42" s="82"/>
      <c r="D42" s="82"/>
      <c r="E42" s="82"/>
      <c r="F42" s="82"/>
      <c r="G42" s="82"/>
      <c r="H42" s="82"/>
      <c r="I42" s="82"/>
      <c r="J42" s="82"/>
      <c r="K42" s="82"/>
      <c r="U42" s="82"/>
    </row>
    <row r="43" spans="1:21" ht="15" customHeight="1" x14ac:dyDescent="0.25">
      <c r="A43" s="82"/>
      <c r="B43" s="82"/>
      <c r="C43" s="82"/>
      <c r="D43" s="82"/>
      <c r="E43" s="82"/>
      <c r="F43" s="82"/>
      <c r="G43" s="82"/>
      <c r="H43" s="82"/>
      <c r="I43" s="82"/>
      <c r="J43" s="82"/>
      <c r="K43" s="82"/>
      <c r="U43" s="82"/>
    </row>
    <row r="44" spans="1:21" ht="15" customHeight="1" x14ac:dyDescent="0.25">
      <c r="A44" s="82"/>
      <c r="B44" s="82"/>
      <c r="C44" s="82"/>
      <c r="D44" s="82"/>
      <c r="E44" s="82"/>
      <c r="F44" s="82"/>
      <c r="G44" s="82"/>
      <c r="H44" s="82"/>
      <c r="I44" s="82"/>
      <c r="J44" s="82"/>
      <c r="K44" s="82"/>
      <c r="U44" s="82"/>
    </row>
    <row r="45" spans="1:21" ht="15" customHeight="1" x14ac:dyDescent="0.25">
      <c r="A45" s="82"/>
      <c r="B45" s="82"/>
      <c r="C45" s="82"/>
      <c r="D45" s="82"/>
      <c r="E45" s="82"/>
      <c r="F45" s="82"/>
      <c r="G45" s="82"/>
      <c r="H45" s="82"/>
      <c r="I45" s="82"/>
      <c r="J45" s="82"/>
    </row>
    <row r="46" spans="1:21" ht="15" customHeight="1" x14ac:dyDescent="0.25">
      <c r="A46" s="82"/>
      <c r="B46" s="82"/>
      <c r="C46" s="82"/>
      <c r="D46" s="82"/>
      <c r="E46" s="82"/>
      <c r="F46" s="82"/>
      <c r="G46" s="82"/>
      <c r="H46" s="82"/>
      <c r="I46" s="82"/>
      <c r="J46" s="82"/>
    </row>
    <row r="47" spans="1:21" ht="15" customHeight="1" x14ac:dyDescent="0.25">
      <c r="A47" s="82"/>
      <c r="B47" s="82"/>
      <c r="C47" s="82"/>
      <c r="D47" s="82"/>
      <c r="E47" s="82"/>
      <c r="F47" s="82"/>
      <c r="G47" s="82"/>
      <c r="H47" s="82"/>
      <c r="I47" s="82"/>
      <c r="J47" s="82"/>
    </row>
    <row r="48" spans="1:21" ht="15" customHeight="1" x14ac:dyDescent="0.25">
      <c r="A48" s="82"/>
      <c r="B48" s="82"/>
      <c r="C48" s="82"/>
      <c r="D48" s="82"/>
      <c r="E48" s="82"/>
      <c r="F48" s="82"/>
      <c r="G48" s="82"/>
      <c r="H48" s="82"/>
      <c r="I48" s="82"/>
      <c r="J48" s="8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4"/>
  <sheetViews>
    <sheetView view="pageBreakPreview" topLeftCell="B1" zoomScale="40" zoomScaleNormal="60" zoomScaleSheetLayoutView="40" zoomScalePageLayoutView="50" workbookViewId="0">
      <selection activeCell="D48" sqref="D48"/>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100" style="52" customWidth="1"/>
    <col min="5" max="5" width="66.140625" style="52" customWidth="1"/>
    <col min="6" max="6" width="29.7109375" style="52" customWidth="1"/>
    <col min="7" max="7" width="109.285156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0" customHeight="1" x14ac:dyDescent="0.25">
      <c r="B1" s="421"/>
      <c r="C1" s="421"/>
      <c r="D1" s="422" t="s">
        <v>198</v>
      </c>
      <c r="E1" s="422"/>
      <c r="F1" s="422"/>
      <c r="G1" s="422"/>
      <c r="H1" s="422"/>
      <c r="I1" s="422"/>
      <c r="J1" s="422"/>
      <c r="K1" s="422"/>
      <c r="L1" s="422"/>
      <c r="M1" s="422"/>
      <c r="N1" s="422"/>
      <c r="O1" s="422"/>
      <c r="P1" s="422"/>
      <c r="Q1" s="423" t="s">
        <v>199</v>
      </c>
      <c r="R1" s="423"/>
    </row>
    <row r="2" spans="1:21" ht="30" customHeight="1" x14ac:dyDescent="0.25">
      <c r="B2" s="421"/>
      <c r="C2" s="421"/>
      <c r="D2" s="422" t="s">
        <v>200</v>
      </c>
      <c r="E2" s="422"/>
      <c r="F2" s="422"/>
      <c r="G2" s="422"/>
      <c r="H2" s="422"/>
      <c r="I2" s="422"/>
      <c r="J2" s="422"/>
      <c r="K2" s="422"/>
      <c r="L2" s="422"/>
      <c r="M2" s="422"/>
      <c r="N2" s="422"/>
      <c r="O2" s="422"/>
      <c r="P2" s="422"/>
      <c r="Q2" s="423" t="s">
        <v>205</v>
      </c>
      <c r="R2" s="423"/>
    </row>
    <row r="3" spans="1:21" ht="30" customHeight="1" x14ac:dyDescent="0.25">
      <c r="A3" s="101"/>
      <c r="B3" s="421"/>
      <c r="C3" s="421"/>
      <c r="D3" s="422" t="s">
        <v>201</v>
      </c>
      <c r="E3" s="422"/>
      <c r="F3" s="422"/>
      <c r="G3" s="422"/>
      <c r="H3" s="422"/>
      <c r="I3" s="422"/>
      <c r="J3" s="422"/>
      <c r="K3" s="422"/>
      <c r="L3" s="422"/>
      <c r="M3" s="422"/>
      <c r="N3" s="422"/>
      <c r="O3" s="422"/>
      <c r="P3" s="422"/>
      <c r="Q3" s="423" t="s">
        <v>204</v>
      </c>
      <c r="R3" s="423"/>
      <c r="S3" s="101"/>
      <c r="T3" s="101"/>
      <c r="U3" s="101"/>
    </row>
    <row r="4" spans="1:21" ht="30" customHeight="1" x14ac:dyDescent="0.25">
      <c r="A4" s="101"/>
      <c r="B4" s="421"/>
      <c r="C4" s="421"/>
      <c r="D4" s="422" t="s">
        <v>202</v>
      </c>
      <c r="E4" s="422"/>
      <c r="F4" s="422"/>
      <c r="G4" s="422"/>
      <c r="H4" s="422"/>
      <c r="I4" s="422"/>
      <c r="J4" s="422"/>
      <c r="K4" s="422"/>
      <c r="L4" s="422"/>
      <c r="M4" s="422"/>
      <c r="N4" s="422"/>
      <c r="O4" s="422"/>
      <c r="P4" s="422"/>
      <c r="Q4" s="423" t="s">
        <v>203</v>
      </c>
      <c r="R4" s="423"/>
      <c r="S4" s="101"/>
      <c r="T4" s="101"/>
      <c r="U4" s="101"/>
    </row>
    <row r="5" spans="1:21" ht="9" customHeight="1" thickBot="1" x14ac:dyDescent="0.3">
      <c r="A5" s="101"/>
      <c r="B5" s="102"/>
      <c r="C5" s="103"/>
      <c r="D5" s="103"/>
      <c r="E5" s="103"/>
      <c r="F5" s="103"/>
      <c r="G5" s="103"/>
      <c r="H5" s="103"/>
      <c r="I5" s="103"/>
      <c r="J5" s="103"/>
      <c r="K5" s="103"/>
      <c r="L5" s="103"/>
      <c r="M5" s="103"/>
      <c r="N5" s="103"/>
      <c r="O5" s="103"/>
      <c r="P5" s="104"/>
      <c r="Q5" s="103"/>
      <c r="R5" s="103"/>
      <c r="S5" s="101"/>
      <c r="T5" s="101"/>
      <c r="U5" s="101"/>
    </row>
    <row r="6" spans="1:21" ht="64.5" customHeight="1" thickBot="1" x14ac:dyDescent="0.3">
      <c r="A6" s="101"/>
      <c r="B6" s="331" t="s">
        <v>102</v>
      </c>
      <c r="C6" s="332"/>
      <c r="D6" s="332"/>
      <c r="E6" s="332"/>
      <c r="F6" s="332"/>
      <c r="G6" s="332"/>
      <c r="H6" s="332"/>
      <c r="I6" s="332"/>
      <c r="J6" s="332"/>
      <c r="K6" s="332"/>
      <c r="L6" s="332"/>
      <c r="M6" s="332"/>
      <c r="N6" s="332"/>
      <c r="O6" s="332"/>
      <c r="P6" s="332"/>
      <c r="Q6" s="332"/>
      <c r="R6" s="333"/>
      <c r="S6" s="101"/>
      <c r="T6" s="101"/>
      <c r="U6" s="101"/>
    </row>
    <row r="7" spans="1:21" ht="35.25" customHeight="1" thickBot="1" x14ac:dyDescent="0.3">
      <c r="A7" s="101"/>
      <c r="B7" s="327" t="s">
        <v>103</v>
      </c>
      <c r="C7" s="324"/>
      <c r="D7" s="324"/>
      <c r="E7" s="324"/>
      <c r="F7" s="324"/>
      <c r="G7" s="324"/>
      <c r="H7" s="325"/>
      <c r="I7" s="137"/>
      <c r="J7" s="137"/>
      <c r="K7" s="324"/>
      <c r="L7" s="324"/>
      <c r="M7" s="324"/>
      <c r="N7" s="325"/>
      <c r="O7" s="327" t="s">
        <v>104</v>
      </c>
      <c r="P7" s="328"/>
      <c r="Q7" s="328"/>
      <c r="R7" s="329"/>
      <c r="S7" s="101"/>
      <c r="T7" s="101"/>
      <c r="U7" s="101"/>
    </row>
    <row r="8" spans="1:21" s="56" customFormat="1" ht="56.25" customHeight="1" thickBot="1" x14ac:dyDescent="0.5">
      <c r="A8" s="101"/>
      <c r="B8" s="334" t="s">
        <v>17</v>
      </c>
      <c r="C8" s="335" t="s">
        <v>105</v>
      </c>
      <c r="D8" s="326" t="s">
        <v>106</v>
      </c>
      <c r="E8" s="326" t="s">
        <v>107</v>
      </c>
      <c r="F8" s="326" t="s">
        <v>108</v>
      </c>
      <c r="G8" s="326" t="s">
        <v>74</v>
      </c>
      <c r="H8" s="318" t="s">
        <v>109</v>
      </c>
      <c r="I8" s="319"/>
      <c r="J8" s="412" t="s">
        <v>110</v>
      </c>
      <c r="K8" s="413"/>
      <c r="L8" s="413"/>
      <c r="M8" s="413"/>
      <c r="N8" s="414"/>
      <c r="O8" s="326" t="s">
        <v>111</v>
      </c>
      <c r="P8" s="330" t="s">
        <v>112</v>
      </c>
      <c r="Q8" s="326" t="s">
        <v>100</v>
      </c>
      <c r="R8" s="326"/>
      <c r="S8" s="101"/>
      <c r="T8" s="101"/>
      <c r="U8" s="101"/>
    </row>
    <row r="9" spans="1:21" s="57" customFormat="1" ht="129" customHeight="1" thickBot="1" x14ac:dyDescent="0.5">
      <c r="A9" s="101"/>
      <c r="B9" s="334"/>
      <c r="C9" s="336"/>
      <c r="D9" s="326"/>
      <c r="E9" s="326"/>
      <c r="F9" s="326"/>
      <c r="G9" s="326"/>
      <c r="H9" s="320"/>
      <c r="I9" s="321"/>
      <c r="J9" s="138" t="s">
        <v>113</v>
      </c>
      <c r="K9" s="138" t="s">
        <v>114</v>
      </c>
      <c r="L9" s="138" t="s">
        <v>115</v>
      </c>
      <c r="M9" s="138" t="s">
        <v>116</v>
      </c>
      <c r="N9" s="138" t="s">
        <v>117</v>
      </c>
      <c r="O9" s="326"/>
      <c r="P9" s="330"/>
      <c r="Q9" s="105" t="s">
        <v>118</v>
      </c>
      <c r="R9" s="105" t="s">
        <v>119</v>
      </c>
      <c r="S9" s="101"/>
      <c r="T9" s="101"/>
      <c r="U9" s="101"/>
    </row>
    <row r="10" spans="1:21" ht="88.5" customHeight="1" x14ac:dyDescent="0.25">
      <c r="A10" s="101"/>
      <c r="B10" s="393">
        <v>1</v>
      </c>
      <c r="C10" s="394" t="s">
        <v>215</v>
      </c>
      <c r="D10" s="395" t="s">
        <v>212</v>
      </c>
      <c r="E10" s="398" t="s">
        <v>213</v>
      </c>
      <c r="F10" s="401">
        <v>44256</v>
      </c>
      <c r="G10" s="146" t="s">
        <v>220</v>
      </c>
      <c r="H10" s="402">
        <v>0.33</v>
      </c>
      <c r="I10" s="407"/>
      <c r="J10" s="415">
        <v>0.5</v>
      </c>
      <c r="K10" s="403"/>
      <c r="L10" s="404"/>
      <c r="M10" s="405"/>
      <c r="N10" s="407"/>
      <c r="O10" s="339">
        <f>IF(SUM(K10,N10)&gt;100%,"NO PERMITIDO",SUM(K10,N10))</f>
        <v>0</v>
      </c>
      <c r="P10" s="344">
        <f>H10*O10/100%</f>
        <v>0</v>
      </c>
      <c r="Q10" s="382"/>
      <c r="R10" s="382"/>
      <c r="S10" s="101"/>
      <c r="T10" s="101"/>
      <c r="U10" s="101"/>
    </row>
    <row r="11" spans="1:21" ht="103.5" customHeight="1" x14ac:dyDescent="0.25">
      <c r="A11" s="101"/>
      <c r="B11" s="347"/>
      <c r="C11" s="350"/>
      <c r="D11" s="396"/>
      <c r="E11" s="399"/>
      <c r="F11" s="399"/>
      <c r="G11" s="147" t="s">
        <v>214</v>
      </c>
      <c r="H11" s="399"/>
      <c r="I11" s="372"/>
      <c r="J11" s="416"/>
      <c r="K11" s="381"/>
      <c r="L11" s="381"/>
      <c r="M11" s="406"/>
      <c r="N11" s="372"/>
      <c r="O11" s="340"/>
      <c r="P11" s="345"/>
      <c r="Q11" s="416"/>
      <c r="R11" s="416"/>
      <c r="S11" s="101"/>
      <c r="T11" s="101"/>
      <c r="U11" s="101"/>
    </row>
    <row r="12" spans="1:21" ht="48" customHeight="1" x14ac:dyDescent="0.25">
      <c r="A12" s="101"/>
      <c r="B12" s="347"/>
      <c r="C12" s="350"/>
      <c r="D12" s="396"/>
      <c r="E12" s="399"/>
      <c r="F12" s="399"/>
      <c r="G12" s="148" t="s">
        <v>223</v>
      </c>
      <c r="H12" s="399"/>
      <c r="I12" s="145"/>
      <c r="J12" s="416"/>
      <c r="K12" s="381"/>
      <c r="L12" s="381"/>
      <c r="M12" s="406"/>
      <c r="N12" s="372"/>
      <c r="O12" s="340"/>
      <c r="P12" s="345"/>
      <c r="Q12" s="416"/>
      <c r="R12" s="416"/>
      <c r="S12" s="101"/>
      <c r="T12" s="101"/>
      <c r="U12" s="101"/>
    </row>
    <row r="13" spans="1:21" ht="48" customHeight="1" x14ac:dyDescent="0.25">
      <c r="A13" s="101"/>
      <c r="B13" s="347"/>
      <c r="C13" s="350"/>
      <c r="D13" s="396"/>
      <c r="E13" s="399"/>
      <c r="F13" s="399"/>
      <c r="G13" s="148"/>
      <c r="H13" s="399"/>
      <c r="I13" s="145"/>
      <c r="J13" s="416"/>
      <c r="K13" s="381"/>
      <c r="L13" s="381"/>
      <c r="M13" s="406"/>
      <c r="N13" s="372"/>
      <c r="O13" s="340"/>
      <c r="P13" s="345"/>
      <c r="Q13" s="416"/>
      <c r="R13" s="416"/>
      <c r="S13" s="101"/>
      <c r="T13" s="101"/>
      <c r="U13" s="101"/>
    </row>
    <row r="14" spans="1:21" ht="48" customHeight="1" x14ac:dyDescent="0.25">
      <c r="A14" s="101"/>
      <c r="B14" s="348"/>
      <c r="C14" s="351"/>
      <c r="D14" s="397"/>
      <c r="E14" s="400"/>
      <c r="F14" s="399"/>
      <c r="G14" s="148"/>
      <c r="H14" s="400"/>
      <c r="I14" s="145"/>
      <c r="J14" s="416"/>
      <c r="K14" s="382"/>
      <c r="L14" s="382"/>
      <c r="M14" s="407"/>
      <c r="N14" s="372"/>
      <c r="O14" s="340"/>
      <c r="P14" s="345"/>
      <c r="Q14" s="416"/>
      <c r="R14" s="416"/>
      <c r="S14" s="101"/>
      <c r="T14" s="101"/>
      <c r="U14" s="101"/>
    </row>
    <row r="15" spans="1:21" ht="48" customHeight="1" x14ac:dyDescent="0.25">
      <c r="A15" s="101"/>
      <c r="B15" s="346">
        <v>2</v>
      </c>
      <c r="C15" s="349" t="s">
        <v>215</v>
      </c>
      <c r="D15" s="352" t="s">
        <v>219</v>
      </c>
      <c r="E15" s="355" t="s">
        <v>217</v>
      </c>
      <c r="F15" s="337">
        <v>44256</v>
      </c>
      <c r="G15" s="149" t="s">
        <v>218</v>
      </c>
      <c r="H15" s="390">
        <v>0.33</v>
      </c>
      <c r="I15" s="145"/>
      <c r="J15" s="417">
        <v>0.5</v>
      </c>
      <c r="K15" s="374"/>
      <c r="L15" s="377"/>
      <c r="M15" s="374"/>
      <c r="N15" s="372"/>
      <c r="O15" s="418">
        <f t="shared" ref="O15" si="0">IF(SUM(K15,N15)&gt;100%,"NO PERMITIDO",SUM(K15,N15))</f>
        <v>0</v>
      </c>
      <c r="P15" s="419">
        <f t="shared" ref="P15" si="1">H15*O15/100%</f>
        <v>0</v>
      </c>
      <c r="Q15" s="416"/>
      <c r="R15" s="416"/>
      <c r="S15" s="101"/>
      <c r="T15" s="101"/>
      <c r="U15" s="101"/>
    </row>
    <row r="16" spans="1:21" ht="84" customHeight="1" x14ac:dyDescent="0.25">
      <c r="A16" s="101"/>
      <c r="B16" s="347"/>
      <c r="C16" s="350"/>
      <c r="D16" s="353"/>
      <c r="E16" s="350"/>
      <c r="F16" s="338"/>
      <c r="G16" s="147" t="s">
        <v>221</v>
      </c>
      <c r="H16" s="391"/>
      <c r="I16" s="145"/>
      <c r="J16" s="416"/>
      <c r="K16" s="375"/>
      <c r="L16" s="378"/>
      <c r="M16" s="375"/>
      <c r="N16" s="372"/>
      <c r="O16" s="418"/>
      <c r="P16" s="419"/>
      <c r="Q16" s="416"/>
      <c r="R16" s="416"/>
      <c r="S16" s="101"/>
      <c r="T16" s="101"/>
      <c r="U16" s="101"/>
    </row>
    <row r="17" spans="1:21" ht="56.25" customHeight="1" x14ac:dyDescent="0.25">
      <c r="A17" s="101"/>
      <c r="B17" s="347"/>
      <c r="C17" s="350"/>
      <c r="D17" s="353"/>
      <c r="E17" s="350"/>
      <c r="F17" s="338"/>
      <c r="G17" s="148" t="s">
        <v>224</v>
      </c>
      <c r="H17" s="391"/>
      <c r="I17" s="372"/>
      <c r="J17" s="416"/>
      <c r="K17" s="375"/>
      <c r="L17" s="378"/>
      <c r="M17" s="375"/>
      <c r="N17" s="372"/>
      <c r="O17" s="418"/>
      <c r="P17" s="419"/>
      <c r="Q17" s="416"/>
      <c r="R17" s="416"/>
      <c r="S17" s="101"/>
      <c r="T17" s="101"/>
      <c r="U17" s="101"/>
    </row>
    <row r="18" spans="1:21" ht="56.25" customHeight="1" x14ac:dyDescent="0.25">
      <c r="A18" s="101"/>
      <c r="B18" s="347"/>
      <c r="C18" s="350"/>
      <c r="D18" s="353"/>
      <c r="E18" s="350"/>
      <c r="F18" s="338"/>
      <c r="G18" s="148"/>
      <c r="H18" s="391"/>
      <c r="I18" s="372"/>
      <c r="J18" s="416"/>
      <c r="K18" s="375"/>
      <c r="L18" s="378"/>
      <c r="M18" s="375"/>
      <c r="N18" s="372"/>
      <c r="O18" s="418"/>
      <c r="P18" s="419"/>
      <c r="Q18" s="416"/>
      <c r="R18" s="416"/>
      <c r="S18" s="101"/>
      <c r="T18" s="101"/>
      <c r="U18" s="101"/>
    </row>
    <row r="19" spans="1:21" ht="47.25" customHeight="1" x14ac:dyDescent="0.25">
      <c r="A19" s="101"/>
      <c r="B19" s="348"/>
      <c r="C19" s="351"/>
      <c r="D19" s="354"/>
      <c r="E19" s="351"/>
      <c r="F19" s="338"/>
      <c r="G19" s="148"/>
      <c r="H19" s="392"/>
      <c r="I19" s="372"/>
      <c r="J19" s="416"/>
      <c r="K19" s="376"/>
      <c r="L19" s="379"/>
      <c r="M19" s="376"/>
      <c r="N19" s="372"/>
      <c r="O19" s="418"/>
      <c r="P19" s="419"/>
      <c r="Q19" s="416"/>
      <c r="R19" s="416"/>
      <c r="S19" s="101"/>
      <c r="T19" s="101"/>
      <c r="U19" s="101"/>
    </row>
    <row r="20" spans="1:21" ht="92.25" customHeight="1" x14ac:dyDescent="0.25">
      <c r="A20" s="101"/>
      <c r="B20" s="346">
        <v>3</v>
      </c>
      <c r="C20" s="349" t="s">
        <v>216</v>
      </c>
      <c r="D20" s="352" t="s">
        <v>208</v>
      </c>
      <c r="E20" s="355" t="s">
        <v>209</v>
      </c>
      <c r="F20" s="337">
        <v>44256</v>
      </c>
      <c r="G20" s="146" t="s">
        <v>222</v>
      </c>
      <c r="H20" s="390">
        <v>0.34</v>
      </c>
      <c r="I20" s="145"/>
      <c r="J20" s="417">
        <v>0.5</v>
      </c>
      <c r="K20" s="374"/>
      <c r="L20" s="377"/>
      <c r="M20" s="374"/>
      <c r="N20" s="372"/>
      <c r="O20" s="418">
        <f t="shared" ref="O20" si="2">IF(SUM(K20,N20)&gt;100%,"NO PERMITIDO",SUM(K20,N20))</f>
        <v>0</v>
      </c>
      <c r="P20" s="419">
        <f t="shared" ref="P20" si="3">H20*O20/100%</f>
        <v>0</v>
      </c>
      <c r="Q20" s="416"/>
      <c r="R20" s="416"/>
      <c r="S20" s="101"/>
      <c r="T20" s="101"/>
      <c r="U20" s="101"/>
    </row>
    <row r="21" spans="1:21" ht="94.5" customHeight="1" x14ac:dyDescent="0.25">
      <c r="A21" s="101"/>
      <c r="B21" s="347"/>
      <c r="C21" s="350"/>
      <c r="D21" s="353"/>
      <c r="E21" s="350"/>
      <c r="F21" s="338"/>
      <c r="G21" s="147" t="s">
        <v>210</v>
      </c>
      <c r="H21" s="391"/>
      <c r="I21" s="145"/>
      <c r="J21" s="416"/>
      <c r="K21" s="375"/>
      <c r="L21" s="378"/>
      <c r="M21" s="375"/>
      <c r="N21" s="372"/>
      <c r="O21" s="418"/>
      <c r="P21" s="419"/>
      <c r="Q21" s="416"/>
      <c r="R21" s="416"/>
      <c r="S21" s="101"/>
      <c r="T21" s="101"/>
      <c r="U21" s="101"/>
    </row>
    <row r="22" spans="1:21" ht="87" customHeight="1" x14ac:dyDescent="0.35">
      <c r="A22" s="101"/>
      <c r="B22" s="347"/>
      <c r="C22" s="350"/>
      <c r="D22" s="353"/>
      <c r="E22" s="350"/>
      <c r="F22" s="338"/>
      <c r="G22" s="150" t="s">
        <v>211</v>
      </c>
      <c r="H22" s="391"/>
      <c r="I22" s="145"/>
      <c r="J22" s="416"/>
      <c r="K22" s="375"/>
      <c r="L22" s="378"/>
      <c r="M22" s="375"/>
      <c r="N22" s="372"/>
      <c r="O22" s="418"/>
      <c r="P22" s="419"/>
      <c r="Q22" s="416"/>
      <c r="R22" s="416"/>
      <c r="S22" s="101"/>
      <c r="T22" s="101"/>
      <c r="U22" s="101"/>
    </row>
    <row r="23" spans="1:21" ht="55.5" customHeight="1" x14ac:dyDescent="0.25">
      <c r="A23" s="101"/>
      <c r="B23" s="347"/>
      <c r="C23" s="350"/>
      <c r="D23" s="353"/>
      <c r="E23" s="350"/>
      <c r="F23" s="338"/>
      <c r="G23" s="148"/>
      <c r="H23" s="391"/>
      <c r="I23" s="372"/>
      <c r="J23" s="416"/>
      <c r="K23" s="375"/>
      <c r="L23" s="378"/>
      <c r="M23" s="375"/>
      <c r="N23" s="372"/>
      <c r="O23" s="418"/>
      <c r="P23" s="419"/>
      <c r="Q23" s="416"/>
      <c r="R23" s="416"/>
      <c r="S23" s="101"/>
      <c r="T23" s="101"/>
      <c r="U23" s="101"/>
    </row>
    <row r="24" spans="1:21" ht="39.75" customHeight="1" x14ac:dyDescent="0.25">
      <c r="A24" s="101"/>
      <c r="B24" s="348"/>
      <c r="C24" s="351"/>
      <c r="D24" s="354"/>
      <c r="E24" s="351"/>
      <c r="F24" s="338"/>
      <c r="G24" s="148"/>
      <c r="H24" s="392"/>
      <c r="I24" s="372"/>
      <c r="J24" s="416"/>
      <c r="K24" s="376"/>
      <c r="L24" s="379"/>
      <c r="M24" s="376"/>
      <c r="N24" s="372"/>
      <c r="O24" s="418"/>
      <c r="P24" s="419"/>
      <c r="Q24" s="416"/>
      <c r="R24" s="416"/>
      <c r="S24" s="101"/>
      <c r="T24" s="101"/>
      <c r="U24" s="101"/>
    </row>
    <row r="25" spans="1:21" ht="39.75" customHeight="1" x14ac:dyDescent="0.25">
      <c r="A25" s="101"/>
      <c r="B25" s="346">
        <v>4</v>
      </c>
      <c r="C25" s="383"/>
      <c r="D25" s="408"/>
      <c r="E25" s="383"/>
      <c r="F25" s="411"/>
      <c r="G25" s="67"/>
      <c r="H25" s="374"/>
      <c r="I25" s="136"/>
      <c r="J25" s="417"/>
      <c r="K25" s="374"/>
      <c r="L25" s="377"/>
      <c r="M25" s="374"/>
      <c r="N25" s="372"/>
      <c r="O25" s="418">
        <f t="shared" ref="O25" si="4">IF(SUM(K25,N25)&gt;100%,"NO PERMITIDO",SUM(K25,N25))</f>
        <v>0</v>
      </c>
      <c r="P25" s="419">
        <f t="shared" ref="P25" si="5">H25*O25/100%</f>
        <v>0</v>
      </c>
      <c r="Q25" s="416"/>
      <c r="R25" s="416"/>
      <c r="S25" s="101"/>
      <c r="T25" s="101"/>
      <c r="U25" s="101"/>
    </row>
    <row r="26" spans="1:21" ht="39.75" customHeight="1" x14ac:dyDescent="0.25">
      <c r="A26" s="101"/>
      <c r="B26" s="347"/>
      <c r="C26" s="384"/>
      <c r="D26" s="409"/>
      <c r="E26" s="384"/>
      <c r="F26" s="381"/>
      <c r="G26" s="81"/>
      <c r="H26" s="375"/>
      <c r="I26" s="136"/>
      <c r="J26" s="416"/>
      <c r="K26" s="375"/>
      <c r="L26" s="378"/>
      <c r="M26" s="375"/>
      <c r="N26" s="372"/>
      <c r="O26" s="418"/>
      <c r="P26" s="419"/>
      <c r="Q26" s="416"/>
      <c r="R26" s="416"/>
      <c r="S26" s="101"/>
      <c r="T26" s="101"/>
      <c r="U26" s="101"/>
    </row>
    <row r="27" spans="1:21" ht="39.75" customHeight="1" x14ac:dyDescent="0.25">
      <c r="A27" s="101"/>
      <c r="B27" s="347"/>
      <c r="C27" s="384"/>
      <c r="D27" s="409"/>
      <c r="E27" s="384"/>
      <c r="F27" s="381"/>
      <c r="G27" s="81"/>
      <c r="H27" s="375"/>
      <c r="I27" s="136"/>
      <c r="J27" s="416"/>
      <c r="K27" s="375"/>
      <c r="L27" s="378"/>
      <c r="M27" s="375"/>
      <c r="N27" s="372"/>
      <c r="O27" s="418"/>
      <c r="P27" s="419"/>
      <c r="Q27" s="416"/>
      <c r="R27" s="416"/>
      <c r="S27" s="101"/>
      <c r="T27" s="101"/>
      <c r="U27" s="101"/>
    </row>
    <row r="28" spans="1:21" ht="39" customHeight="1" x14ac:dyDescent="0.25">
      <c r="A28" s="101"/>
      <c r="B28" s="347"/>
      <c r="C28" s="384"/>
      <c r="D28" s="409"/>
      <c r="E28" s="384"/>
      <c r="F28" s="381"/>
      <c r="G28" s="81"/>
      <c r="H28" s="375"/>
      <c r="I28" s="372"/>
      <c r="J28" s="416"/>
      <c r="K28" s="375"/>
      <c r="L28" s="378"/>
      <c r="M28" s="375"/>
      <c r="N28" s="372"/>
      <c r="O28" s="418"/>
      <c r="P28" s="419"/>
      <c r="Q28" s="416"/>
      <c r="R28" s="416"/>
      <c r="S28" s="101"/>
      <c r="T28" s="101"/>
      <c r="U28" s="101"/>
    </row>
    <row r="29" spans="1:21" ht="39" customHeight="1" x14ac:dyDescent="0.25">
      <c r="A29" s="101"/>
      <c r="B29" s="348"/>
      <c r="C29" s="389"/>
      <c r="D29" s="410"/>
      <c r="E29" s="389"/>
      <c r="F29" s="382"/>
      <c r="G29" s="81"/>
      <c r="H29" s="376"/>
      <c r="I29" s="372"/>
      <c r="J29" s="416"/>
      <c r="K29" s="376"/>
      <c r="L29" s="379"/>
      <c r="M29" s="376"/>
      <c r="N29" s="372"/>
      <c r="O29" s="418"/>
      <c r="P29" s="419"/>
      <c r="Q29" s="416"/>
      <c r="R29" s="416"/>
      <c r="S29" s="101"/>
      <c r="T29" s="101"/>
      <c r="U29" s="101"/>
    </row>
    <row r="30" spans="1:21" ht="39" customHeight="1" x14ac:dyDescent="0.25">
      <c r="A30" s="101"/>
      <c r="B30" s="346">
        <v>5</v>
      </c>
      <c r="C30" s="383"/>
      <c r="D30" s="386"/>
      <c r="E30" s="383"/>
      <c r="F30" s="377"/>
      <c r="G30" s="67"/>
      <c r="H30" s="374"/>
      <c r="I30" s="136"/>
      <c r="J30" s="380"/>
      <c r="K30" s="374"/>
      <c r="L30" s="377"/>
      <c r="M30" s="374"/>
      <c r="N30" s="380"/>
      <c r="O30" s="340">
        <f t="shared" ref="O30" si="6">IF(SUM(K30,N30)&gt;100%,"NO PERMITIDO",SUM(K30,N30))</f>
        <v>0</v>
      </c>
      <c r="P30" s="345">
        <f t="shared" ref="P30" si="7">H30*O30/100%</f>
        <v>0</v>
      </c>
      <c r="Q30" s="416"/>
      <c r="R30" s="416"/>
      <c r="S30" s="101"/>
      <c r="T30" s="101"/>
      <c r="U30" s="101"/>
    </row>
    <row r="31" spans="1:21" ht="39" customHeight="1" x14ac:dyDescent="0.25">
      <c r="A31" s="101"/>
      <c r="B31" s="347"/>
      <c r="C31" s="384"/>
      <c r="D31" s="387"/>
      <c r="E31" s="384"/>
      <c r="F31" s="378"/>
      <c r="G31" s="81"/>
      <c r="H31" s="375"/>
      <c r="I31" s="136"/>
      <c r="J31" s="381"/>
      <c r="K31" s="375"/>
      <c r="L31" s="378"/>
      <c r="M31" s="375"/>
      <c r="N31" s="381"/>
      <c r="O31" s="340"/>
      <c r="P31" s="345"/>
      <c r="Q31" s="416"/>
      <c r="R31" s="416"/>
      <c r="S31" s="101"/>
      <c r="T31" s="101"/>
      <c r="U31" s="101"/>
    </row>
    <row r="32" spans="1:21" ht="39" customHeight="1" x14ac:dyDescent="0.25">
      <c r="A32" s="101"/>
      <c r="B32" s="347"/>
      <c r="C32" s="384"/>
      <c r="D32" s="387"/>
      <c r="E32" s="384"/>
      <c r="F32" s="378"/>
      <c r="G32" s="81"/>
      <c r="H32" s="375"/>
      <c r="I32" s="136"/>
      <c r="J32" s="381"/>
      <c r="K32" s="375"/>
      <c r="L32" s="378"/>
      <c r="M32" s="375"/>
      <c r="N32" s="381"/>
      <c r="O32" s="340"/>
      <c r="P32" s="345"/>
      <c r="Q32" s="416"/>
      <c r="R32" s="416"/>
      <c r="S32" s="101"/>
      <c r="T32" s="101"/>
      <c r="U32" s="101"/>
    </row>
    <row r="33" spans="1:21" ht="39" customHeight="1" x14ac:dyDescent="0.25">
      <c r="A33" s="101"/>
      <c r="B33" s="347"/>
      <c r="C33" s="384"/>
      <c r="D33" s="387"/>
      <c r="E33" s="384"/>
      <c r="F33" s="378"/>
      <c r="G33" s="81"/>
      <c r="H33" s="375"/>
      <c r="I33" s="372"/>
      <c r="J33" s="381"/>
      <c r="K33" s="375"/>
      <c r="L33" s="378"/>
      <c r="M33" s="375"/>
      <c r="N33" s="381"/>
      <c r="O33" s="340"/>
      <c r="P33" s="345"/>
      <c r="Q33" s="416"/>
      <c r="R33" s="416"/>
      <c r="S33" s="101"/>
      <c r="T33" s="101"/>
      <c r="U33" s="101"/>
    </row>
    <row r="34" spans="1:21" ht="48" customHeight="1" thickBot="1" x14ac:dyDescent="0.3">
      <c r="A34" s="101"/>
      <c r="B34" s="371"/>
      <c r="C34" s="385"/>
      <c r="D34" s="388"/>
      <c r="E34" s="389"/>
      <c r="F34" s="379"/>
      <c r="G34" s="81"/>
      <c r="H34" s="376"/>
      <c r="I34" s="373"/>
      <c r="J34" s="382"/>
      <c r="K34" s="376"/>
      <c r="L34" s="379"/>
      <c r="M34" s="376"/>
      <c r="N34" s="382"/>
      <c r="O34" s="340"/>
      <c r="P34" s="420"/>
      <c r="Q34" s="416"/>
      <c r="R34" s="416"/>
      <c r="S34" s="101"/>
      <c r="T34" s="101"/>
      <c r="U34" s="101"/>
    </row>
    <row r="35" spans="1:21" ht="27" customHeight="1" thickBot="1" x14ac:dyDescent="0.35">
      <c r="A35" s="101"/>
      <c r="B35" s="140" t="s">
        <v>48</v>
      </c>
      <c r="C35" s="69"/>
      <c r="D35" s="69"/>
      <c r="E35" s="70"/>
      <c r="F35" s="70"/>
      <c r="G35" s="70"/>
      <c r="H35" s="141">
        <f>IF(SUM(H10:H34)&gt;100%,"supera el 100%",SUM(H10:H34))</f>
        <v>1</v>
      </c>
      <c r="I35" s="71"/>
      <c r="J35" s="71"/>
      <c r="K35" s="71"/>
      <c r="L35" s="72"/>
      <c r="M35" s="72"/>
      <c r="N35" s="71"/>
      <c r="O35" s="72"/>
      <c r="P35" s="73">
        <f>SUM(P10:P34)</f>
        <v>0</v>
      </c>
      <c r="Q35" s="62"/>
      <c r="R35" s="78"/>
      <c r="S35" s="101"/>
      <c r="T35" s="101"/>
      <c r="U35" s="101"/>
    </row>
    <row r="36" spans="1:21" ht="27" customHeight="1" x14ac:dyDescent="0.25">
      <c r="A36" s="101"/>
      <c r="B36" s="341" t="s">
        <v>206</v>
      </c>
      <c r="C36" s="342"/>
      <c r="D36" s="342"/>
      <c r="E36" s="342"/>
      <c r="F36" s="342"/>
      <c r="G36" s="342"/>
      <c r="H36" s="342"/>
      <c r="I36" s="342"/>
      <c r="J36" s="342"/>
      <c r="K36" s="342"/>
      <c r="L36" s="342"/>
      <c r="M36" s="342"/>
      <c r="N36" s="342"/>
      <c r="O36" s="343"/>
      <c r="P36" s="68">
        <v>0</v>
      </c>
      <c r="Q36" s="322"/>
      <c r="R36" s="323"/>
      <c r="S36" s="101"/>
      <c r="T36" s="101"/>
      <c r="U36" s="101"/>
    </row>
    <row r="37" spans="1:21" ht="27" customHeight="1" x14ac:dyDescent="0.25">
      <c r="A37" s="101"/>
      <c r="B37" s="74"/>
      <c r="C37" s="65"/>
      <c r="D37" s="65"/>
      <c r="E37" s="65"/>
      <c r="F37" s="65"/>
      <c r="G37" s="65"/>
      <c r="H37" s="65"/>
      <c r="I37" s="65"/>
      <c r="J37" s="65"/>
      <c r="K37" s="65"/>
      <c r="L37" s="65"/>
      <c r="M37" s="64"/>
      <c r="N37" s="64"/>
      <c r="O37" s="64"/>
      <c r="P37" s="66">
        <f>SUM(P35:P36)</f>
        <v>0</v>
      </c>
      <c r="Q37" s="322"/>
      <c r="R37" s="323"/>
      <c r="S37" s="101"/>
      <c r="T37" s="101"/>
      <c r="U37" s="101"/>
    </row>
    <row r="38" spans="1:21" ht="27" customHeight="1" x14ac:dyDescent="0.25">
      <c r="A38" s="101"/>
      <c r="B38" s="75"/>
      <c r="C38" s="63"/>
      <c r="D38" s="63"/>
      <c r="E38" s="63"/>
      <c r="F38" s="64"/>
      <c r="G38" s="64"/>
      <c r="H38" s="64"/>
      <c r="I38" s="64"/>
      <c r="J38" s="64"/>
      <c r="K38" s="64"/>
      <c r="L38" s="64"/>
      <c r="M38" s="64"/>
      <c r="N38" s="64"/>
      <c r="O38" s="64"/>
      <c r="P38" s="64"/>
      <c r="Q38" s="322"/>
      <c r="R38" s="323"/>
      <c r="S38" s="101"/>
      <c r="T38" s="101"/>
      <c r="U38" s="101"/>
    </row>
    <row r="39" spans="1:21" ht="29.25" customHeight="1" thickBot="1" x14ac:dyDescent="0.3">
      <c r="A39" s="101"/>
      <c r="B39" s="106"/>
      <c r="C39" s="107"/>
      <c r="D39" s="76"/>
      <c r="E39" s="76"/>
      <c r="F39" s="107"/>
      <c r="G39" s="107"/>
      <c r="H39" s="76"/>
      <c r="I39" s="76"/>
      <c r="J39" s="76"/>
      <c r="K39" s="76"/>
      <c r="L39" s="76"/>
      <c r="M39" s="76"/>
      <c r="N39" s="76"/>
      <c r="O39" s="76"/>
      <c r="P39" s="108"/>
      <c r="Q39" s="76"/>
      <c r="R39" s="109"/>
      <c r="S39" s="101"/>
      <c r="T39" s="101"/>
      <c r="U39" s="101"/>
    </row>
    <row r="40" spans="1:21" ht="48.75" customHeight="1" x14ac:dyDescent="0.25">
      <c r="A40" s="101"/>
      <c r="B40" s="106"/>
      <c r="C40" s="123" t="s">
        <v>120</v>
      </c>
      <c r="D40" s="362">
        <v>44356</v>
      </c>
      <c r="E40" s="363"/>
      <c r="F40" s="76"/>
      <c r="G40" s="368"/>
      <c r="H40" s="369"/>
      <c r="I40" s="369"/>
      <c r="J40" s="370"/>
      <c r="K40" s="110"/>
      <c r="L40" s="356"/>
      <c r="M40" s="357"/>
      <c r="N40" s="357"/>
      <c r="O40" s="358"/>
      <c r="P40" s="111"/>
      <c r="Q40" s="112"/>
      <c r="R40" s="113"/>
      <c r="S40" s="101"/>
      <c r="T40" s="101"/>
      <c r="U40" s="101"/>
    </row>
    <row r="41" spans="1:21" ht="48" customHeight="1" thickBot="1" x14ac:dyDescent="0.3">
      <c r="A41" s="101"/>
      <c r="B41" s="106"/>
      <c r="C41" s="123" t="s">
        <v>121</v>
      </c>
      <c r="D41" s="364">
        <v>2021</v>
      </c>
      <c r="E41" s="364"/>
      <c r="F41" s="76"/>
      <c r="G41" s="365" t="s">
        <v>197</v>
      </c>
      <c r="H41" s="366"/>
      <c r="I41" s="366"/>
      <c r="J41" s="367"/>
      <c r="K41" s="110"/>
      <c r="L41" s="359" t="s">
        <v>122</v>
      </c>
      <c r="M41" s="360"/>
      <c r="N41" s="360"/>
      <c r="O41" s="361"/>
      <c r="P41" s="114"/>
      <c r="Q41" s="115"/>
      <c r="R41" s="116"/>
      <c r="S41" s="101"/>
      <c r="T41" s="101"/>
      <c r="U41" s="101"/>
    </row>
    <row r="42" spans="1:21" ht="27" thickBot="1" x14ac:dyDescent="0.3">
      <c r="A42" s="101"/>
      <c r="B42" s="117"/>
      <c r="C42" s="118"/>
      <c r="D42" s="77"/>
      <c r="E42" s="77"/>
      <c r="F42" s="77"/>
      <c r="G42" s="77"/>
      <c r="H42" s="77"/>
      <c r="I42" s="77"/>
      <c r="J42" s="77"/>
      <c r="K42" s="77"/>
      <c r="L42" s="77"/>
      <c r="M42" s="77"/>
      <c r="N42" s="77"/>
      <c r="O42" s="77"/>
      <c r="P42" s="119"/>
      <c r="Q42" s="77"/>
      <c r="R42" s="120"/>
      <c r="S42" s="101"/>
      <c r="T42" s="101"/>
      <c r="U42" s="101"/>
    </row>
    <row r="43" spans="1:21" ht="26.25" x14ac:dyDescent="0.25">
      <c r="A43" s="101"/>
      <c r="B43" s="101"/>
      <c r="C43" s="101"/>
      <c r="D43" s="101"/>
      <c r="E43" s="101"/>
      <c r="F43" s="101"/>
      <c r="G43" s="101"/>
      <c r="H43" s="101"/>
      <c r="I43" s="101"/>
      <c r="J43" s="101"/>
      <c r="K43" s="101"/>
      <c r="L43" s="101"/>
      <c r="M43" s="101"/>
      <c r="N43" s="101"/>
      <c r="O43" s="101"/>
      <c r="P43" s="101"/>
      <c r="Q43" s="101"/>
      <c r="R43" s="101"/>
      <c r="S43" s="101"/>
      <c r="T43" s="101"/>
      <c r="U43" s="101"/>
    </row>
    <row r="44" spans="1:21" ht="26.25" x14ac:dyDescent="0.25">
      <c r="A44" s="101"/>
      <c r="B44" s="101"/>
      <c r="C44" s="101"/>
      <c r="D44" s="101"/>
      <c r="E44" s="101"/>
      <c r="F44" s="101"/>
      <c r="G44" s="101"/>
      <c r="H44" s="101"/>
      <c r="I44" s="101"/>
      <c r="J44" s="101"/>
      <c r="K44" s="101"/>
      <c r="L44" s="101"/>
      <c r="M44" s="101"/>
      <c r="N44" s="101"/>
      <c r="O44" s="101"/>
      <c r="P44" s="101"/>
      <c r="Q44" s="101"/>
      <c r="R44" s="101"/>
      <c r="S44" s="101"/>
      <c r="T44" s="101"/>
      <c r="U44" s="101"/>
    </row>
  </sheetData>
  <mergeCells count="112">
    <mergeCell ref="B1:C4"/>
    <mergeCell ref="D1:P1"/>
    <mergeCell ref="Q1:R1"/>
    <mergeCell ref="D2:P2"/>
    <mergeCell ref="Q2:R2"/>
    <mergeCell ref="D3:P3"/>
    <mergeCell ref="Q3:R3"/>
    <mergeCell ref="D4:P4"/>
    <mergeCell ref="Q4:R4"/>
    <mergeCell ref="J8:N8"/>
    <mergeCell ref="J10:J14"/>
    <mergeCell ref="J15:J19"/>
    <mergeCell ref="J20:J24"/>
    <mergeCell ref="J25:J29"/>
    <mergeCell ref="Q25:Q29"/>
    <mergeCell ref="R25:R29"/>
    <mergeCell ref="Q30:Q34"/>
    <mergeCell ref="R30:R34"/>
    <mergeCell ref="O15:O19"/>
    <mergeCell ref="P15:P19"/>
    <mergeCell ref="O20:O24"/>
    <mergeCell ref="O25:O29"/>
    <mergeCell ref="O30:O34"/>
    <mergeCell ref="P20:P24"/>
    <mergeCell ref="P25:P29"/>
    <mergeCell ref="P30:P34"/>
    <mergeCell ref="Q10:Q14"/>
    <mergeCell ref="R10:R14"/>
    <mergeCell ref="Q15:Q19"/>
    <mergeCell ref="R15:R19"/>
    <mergeCell ref="Q20:Q24"/>
    <mergeCell ref="R20:R24"/>
    <mergeCell ref="N20:N24"/>
    <mergeCell ref="N25:N29"/>
    <mergeCell ref="H20:H24"/>
    <mergeCell ref="K20:K24"/>
    <mergeCell ref="L20:L24"/>
    <mergeCell ref="M20:M24"/>
    <mergeCell ref="B20:B24"/>
    <mergeCell ref="C20:C24"/>
    <mergeCell ref="D20:D24"/>
    <mergeCell ref="E20:E24"/>
    <mergeCell ref="I23:I24"/>
    <mergeCell ref="I28:I29"/>
    <mergeCell ref="B25:B29"/>
    <mergeCell ref="C25:C29"/>
    <mergeCell ref="D25:D29"/>
    <mergeCell ref="E25:E29"/>
    <mergeCell ref="F25:F29"/>
    <mergeCell ref="H25:H29"/>
    <mergeCell ref="K25:K29"/>
    <mergeCell ref="L25:L29"/>
    <mergeCell ref="M25:M29"/>
    <mergeCell ref="H15:H19"/>
    <mergeCell ref="K15:K19"/>
    <mergeCell ref="L15:L19"/>
    <mergeCell ref="M15:M19"/>
    <mergeCell ref="N15:N19"/>
    <mergeCell ref="B10:B14"/>
    <mergeCell ref="C10:C14"/>
    <mergeCell ref="D10:D14"/>
    <mergeCell ref="E10:E14"/>
    <mergeCell ref="F10:F14"/>
    <mergeCell ref="H10:H14"/>
    <mergeCell ref="K10:K14"/>
    <mergeCell ref="L10:L14"/>
    <mergeCell ref="M10:M14"/>
    <mergeCell ref="N10:N14"/>
    <mergeCell ref="I10:I11"/>
    <mergeCell ref="I17:I19"/>
    <mergeCell ref="L40:O40"/>
    <mergeCell ref="L41:O41"/>
    <mergeCell ref="D40:E40"/>
    <mergeCell ref="D41:E41"/>
    <mergeCell ref="G41:J41"/>
    <mergeCell ref="G40:J40"/>
    <mergeCell ref="B30:B34"/>
    <mergeCell ref="I33:I34"/>
    <mergeCell ref="K30:K34"/>
    <mergeCell ref="L30:L34"/>
    <mergeCell ref="M30:M34"/>
    <mergeCell ref="N30:N34"/>
    <mergeCell ref="J30:J34"/>
    <mergeCell ref="C30:C34"/>
    <mergeCell ref="D30:D34"/>
    <mergeCell ref="E30:E34"/>
    <mergeCell ref="F30:F34"/>
    <mergeCell ref="H30:H34"/>
    <mergeCell ref="H8:I9"/>
    <mergeCell ref="Q36:R38"/>
    <mergeCell ref="K7:N7"/>
    <mergeCell ref="G8:G9"/>
    <mergeCell ref="O7:R7"/>
    <mergeCell ref="F8:F9"/>
    <mergeCell ref="P8:P9"/>
    <mergeCell ref="Q8:R8"/>
    <mergeCell ref="B6:R6"/>
    <mergeCell ref="B7:H7"/>
    <mergeCell ref="B8:B9"/>
    <mergeCell ref="E8:E9"/>
    <mergeCell ref="C8:C9"/>
    <mergeCell ref="D8:D9"/>
    <mergeCell ref="O8:O9"/>
    <mergeCell ref="F20:F24"/>
    <mergeCell ref="O10:O14"/>
    <mergeCell ref="B36:O36"/>
    <mergeCell ref="P10:P14"/>
    <mergeCell ref="B15:B19"/>
    <mergeCell ref="C15:C19"/>
    <mergeCell ref="D15:D19"/>
    <mergeCell ref="E15:E19"/>
    <mergeCell ref="F15:F19"/>
  </mergeCells>
  <conditionalFormatting sqref="O10 O15 O20 O25 O30">
    <cfRule type="cellIs" dxfId="5" priority="2" operator="greaterThan">
      <formula>100</formula>
    </cfRule>
  </conditionalFormatting>
  <dataValidations count="1">
    <dataValidation allowBlank="1" showInputMessage="1" showErrorMessage="1" errorTitle="error" error="solo datos númericos" sqref="H10:H34"/>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0"/>
  <sheetViews>
    <sheetView tabSelected="1" topLeftCell="F22" zoomScale="60" zoomScaleNormal="60" workbookViewId="0">
      <selection activeCell="I20" sqref="I20:I22"/>
    </sheetView>
  </sheetViews>
  <sheetFormatPr baseColWidth="10" defaultRowHeight="15" x14ac:dyDescent="0.25"/>
  <cols>
    <col min="2" max="2" width="41.7109375" customWidth="1"/>
    <col min="3" max="3" width="45.7109375" customWidth="1"/>
    <col min="4" max="4" width="41.7109375" customWidth="1"/>
    <col min="5" max="5" width="28.7109375" customWidth="1"/>
    <col min="6" max="6" width="122.7109375" customWidth="1"/>
    <col min="7" max="7" width="32.7109375" customWidth="1"/>
    <col min="8" max="9" width="41.7109375" customWidth="1"/>
    <col min="10" max="10" width="60.7109375" customWidth="1"/>
    <col min="11" max="12" width="41.7109375" customWidth="1"/>
    <col min="13" max="14" width="35.7109375" customWidth="1"/>
    <col min="15" max="16" width="34.7109375" customWidth="1"/>
    <col min="17" max="17" width="28" customWidth="1"/>
  </cols>
  <sheetData>
    <row r="1" spans="1:17" x14ac:dyDescent="0.25">
      <c r="A1" s="487"/>
      <c r="B1" s="488"/>
      <c r="C1" s="493" t="s">
        <v>198</v>
      </c>
      <c r="D1" s="494"/>
      <c r="E1" s="494"/>
      <c r="F1" s="494"/>
      <c r="G1" s="494"/>
      <c r="H1" s="494"/>
      <c r="I1" s="494"/>
      <c r="J1" s="494"/>
      <c r="K1" s="494"/>
      <c r="L1" s="494"/>
      <c r="M1" s="494"/>
      <c r="N1" s="495"/>
      <c r="O1" s="496" t="s">
        <v>199</v>
      </c>
      <c r="P1" s="497"/>
      <c r="Q1" s="52"/>
    </row>
    <row r="2" spans="1:17" x14ac:dyDescent="0.25">
      <c r="A2" s="489"/>
      <c r="B2" s="490"/>
      <c r="C2" s="493" t="s">
        <v>200</v>
      </c>
      <c r="D2" s="494"/>
      <c r="E2" s="494"/>
      <c r="F2" s="494"/>
      <c r="G2" s="494"/>
      <c r="H2" s="494"/>
      <c r="I2" s="494"/>
      <c r="J2" s="494"/>
      <c r="K2" s="494"/>
      <c r="L2" s="494"/>
      <c r="M2" s="494"/>
      <c r="N2" s="495"/>
      <c r="O2" s="496" t="s">
        <v>205</v>
      </c>
      <c r="P2" s="497"/>
      <c r="Q2" s="52"/>
    </row>
    <row r="3" spans="1:17" x14ac:dyDescent="0.25">
      <c r="A3" s="489"/>
      <c r="B3" s="490"/>
      <c r="C3" s="493" t="s">
        <v>201</v>
      </c>
      <c r="D3" s="494"/>
      <c r="E3" s="494"/>
      <c r="F3" s="494"/>
      <c r="G3" s="494"/>
      <c r="H3" s="494"/>
      <c r="I3" s="494"/>
      <c r="J3" s="494"/>
      <c r="K3" s="494"/>
      <c r="L3" s="494"/>
      <c r="M3" s="494"/>
      <c r="N3" s="495"/>
      <c r="O3" s="496" t="s">
        <v>204</v>
      </c>
      <c r="P3" s="497"/>
      <c r="Q3" s="234"/>
    </row>
    <row r="4" spans="1:17" x14ac:dyDescent="0.25">
      <c r="A4" s="491"/>
      <c r="B4" s="492"/>
      <c r="C4" s="493" t="s">
        <v>202</v>
      </c>
      <c r="D4" s="494"/>
      <c r="E4" s="494"/>
      <c r="F4" s="494"/>
      <c r="G4" s="494"/>
      <c r="H4" s="494"/>
      <c r="I4" s="494"/>
      <c r="J4" s="494"/>
      <c r="K4" s="494"/>
      <c r="L4" s="494"/>
      <c r="M4" s="494"/>
      <c r="N4" s="495"/>
      <c r="O4" s="496" t="s">
        <v>203</v>
      </c>
      <c r="P4" s="497"/>
      <c r="Q4" s="234"/>
    </row>
    <row r="5" spans="1:17" ht="15.75" thickBot="1" x14ac:dyDescent="0.3">
      <c r="A5" s="103"/>
      <c r="B5" s="103"/>
      <c r="C5" s="103"/>
      <c r="D5" s="103"/>
      <c r="E5" s="103"/>
      <c r="F5" s="103"/>
      <c r="G5" s="103"/>
      <c r="H5" s="103"/>
      <c r="I5" s="103"/>
      <c r="J5" s="103"/>
      <c r="K5" s="103"/>
      <c r="L5" s="103"/>
      <c r="M5" s="103"/>
      <c r="N5" s="104"/>
      <c r="O5" s="103"/>
      <c r="P5" s="103"/>
      <c r="Q5" s="234"/>
    </row>
    <row r="6" spans="1:17" ht="15.75" thickBot="1" x14ac:dyDescent="0.3">
      <c r="A6" s="498" t="s">
        <v>102</v>
      </c>
      <c r="B6" s="499"/>
      <c r="C6" s="499"/>
      <c r="D6" s="499"/>
      <c r="E6" s="499"/>
      <c r="F6" s="499"/>
      <c r="G6" s="499"/>
      <c r="H6" s="499"/>
      <c r="I6" s="499"/>
      <c r="J6" s="499"/>
      <c r="K6" s="499"/>
      <c r="L6" s="499"/>
      <c r="M6" s="499"/>
      <c r="N6" s="499"/>
      <c r="O6" s="499"/>
      <c r="P6" s="500"/>
      <c r="Q6" s="234"/>
    </row>
    <row r="7" spans="1:17" ht="15.75" thickBot="1" x14ac:dyDescent="0.3">
      <c r="A7" s="501" t="s">
        <v>103</v>
      </c>
      <c r="B7" s="502"/>
      <c r="C7" s="502"/>
      <c r="D7" s="502"/>
      <c r="E7" s="502"/>
      <c r="F7" s="502"/>
      <c r="G7" s="503"/>
      <c r="H7" s="214"/>
      <c r="I7" s="502"/>
      <c r="J7" s="502"/>
      <c r="K7" s="502"/>
      <c r="L7" s="503"/>
      <c r="M7" s="470" t="s">
        <v>104</v>
      </c>
      <c r="N7" s="471"/>
      <c r="O7" s="471"/>
      <c r="P7" s="471"/>
      <c r="Q7" s="471"/>
    </row>
    <row r="8" spans="1:17" ht="15.75" thickBot="1" x14ac:dyDescent="0.3">
      <c r="A8" s="480" t="s">
        <v>17</v>
      </c>
      <c r="B8" s="468" t="s">
        <v>105</v>
      </c>
      <c r="C8" s="468" t="s">
        <v>106</v>
      </c>
      <c r="D8" s="468" t="s">
        <v>107</v>
      </c>
      <c r="E8" s="468" t="s">
        <v>108</v>
      </c>
      <c r="F8" s="468" t="s">
        <v>74</v>
      </c>
      <c r="G8" s="468" t="s">
        <v>109</v>
      </c>
      <c r="H8" s="475" t="s">
        <v>110</v>
      </c>
      <c r="I8" s="476"/>
      <c r="J8" s="476"/>
      <c r="K8" s="476"/>
      <c r="L8" s="477"/>
      <c r="M8" s="468" t="s">
        <v>111</v>
      </c>
      <c r="N8" s="478" t="s">
        <v>112</v>
      </c>
      <c r="O8" s="472" t="s">
        <v>100</v>
      </c>
      <c r="P8" s="473"/>
      <c r="Q8" s="473"/>
    </row>
    <row r="9" spans="1:17" ht="30.75" thickBot="1" x14ac:dyDescent="0.3">
      <c r="A9" s="481"/>
      <c r="B9" s="474"/>
      <c r="C9" s="474"/>
      <c r="D9" s="474"/>
      <c r="E9" s="474"/>
      <c r="F9" s="469"/>
      <c r="G9" s="474"/>
      <c r="H9" s="215" t="s">
        <v>113</v>
      </c>
      <c r="I9" s="215" t="s">
        <v>114</v>
      </c>
      <c r="J9" s="215" t="s">
        <v>115</v>
      </c>
      <c r="K9" s="215" t="s">
        <v>116</v>
      </c>
      <c r="L9" s="215" t="s">
        <v>117</v>
      </c>
      <c r="M9" s="474"/>
      <c r="N9" s="479"/>
      <c r="O9" s="216" t="s">
        <v>118</v>
      </c>
      <c r="P9" s="235" t="s">
        <v>119</v>
      </c>
      <c r="Q9" s="235" t="s">
        <v>119</v>
      </c>
    </row>
    <row r="10" spans="1:17" x14ac:dyDescent="0.25">
      <c r="A10" s="463">
        <v>1</v>
      </c>
      <c r="B10" s="434" t="s">
        <v>215</v>
      </c>
      <c r="C10" s="465" t="s">
        <v>212</v>
      </c>
      <c r="D10" s="434" t="s">
        <v>213</v>
      </c>
      <c r="E10" s="467">
        <v>44256</v>
      </c>
      <c r="F10" s="430" t="s">
        <v>220</v>
      </c>
      <c r="G10" s="438">
        <v>0.33</v>
      </c>
      <c r="H10" s="456">
        <v>0.5</v>
      </c>
      <c r="I10" s="438">
        <v>0.5</v>
      </c>
      <c r="J10" s="444" t="s">
        <v>314</v>
      </c>
      <c r="K10" s="438">
        <v>0.5</v>
      </c>
      <c r="L10" s="440"/>
      <c r="M10" s="442"/>
      <c r="N10" s="432"/>
      <c r="O10" s="444" t="s">
        <v>316</v>
      </c>
      <c r="P10" s="446" t="s">
        <v>317</v>
      </c>
      <c r="Q10" s="237"/>
    </row>
    <row r="11" spans="1:17" x14ac:dyDescent="0.25">
      <c r="A11" s="464"/>
      <c r="B11" s="435"/>
      <c r="C11" s="466"/>
      <c r="D11" s="435"/>
      <c r="E11" s="437"/>
      <c r="F11" s="431"/>
      <c r="G11" s="439"/>
      <c r="H11" s="457"/>
      <c r="I11" s="439"/>
      <c r="J11" s="462"/>
      <c r="K11" s="439"/>
      <c r="L11" s="441"/>
      <c r="M11" s="443"/>
      <c r="N11" s="433"/>
      <c r="O11" s="445"/>
      <c r="P11" s="447"/>
      <c r="Q11" s="485" t="s">
        <v>320</v>
      </c>
    </row>
    <row r="12" spans="1:17" ht="28.5" x14ac:dyDescent="0.25">
      <c r="A12" s="464"/>
      <c r="B12" s="435"/>
      <c r="C12" s="466"/>
      <c r="D12" s="435"/>
      <c r="E12" s="437"/>
      <c r="F12" s="217" t="s">
        <v>214</v>
      </c>
      <c r="G12" s="439"/>
      <c r="H12" s="457"/>
      <c r="I12" s="439"/>
      <c r="J12" s="462"/>
      <c r="K12" s="439"/>
      <c r="L12" s="441"/>
      <c r="M12" s="443"/>
      <c r="N12" s="433"/>
      <c r="O12" s="445"/>
      <c r="P12" s="447"/>
      <c r="Q12" s="485"/>
    </row>
    <row r="13" spans="1:17" ht="345" customHeight="1" thickBot="1" x14ac:dyDescent="0.3">
      <c r="A13" s="464"/>
      <c r="B13" s="435"/>
      <c r="C13" s="466"/>
      <c r="D13" s="435"/>
      <c r="E13" s="437"/>
      <c r="F13" s="217" t="s">
        <v>223</v>
      </c>
      <c r="G13" s="439"/>
      <c r="H13" s="457"/>
      <c r="I13" s="439"/>
      <c r="J13" s="462"/>
      <c r="K13" s="439"/>
      <c r="L13" s="441"/>
      <c r="M13" s="443"/>
      <c r="N13" s="433"/>
      <c r="O13" s="445"/>
      <c r="P13" s="447"/>
      <c r="Q13" s="486"/>
    </row>
    <row r="14" spans="1:17" x14ac:dyDescent="0.25">
      <c r="A14" s="463">
        <v>2</v>
      </c>
      <c r="B14" s="434" t="s">
        <v>215</v>
      </c>
      <c r="C14" s="465" t="s">
        <v>219</v>
      </c>
      <c r="D14" s="434" t="s">
        <v>217</v>
      </c>
      <c r="E14" s="467">
        <v>44256</v>
      </c>
      <c r="F14" s="430" t="s">
        <v>218</v>
      </c>
      <c r="G14" s="438">
        <v>0.33</v>
      </c>
      <c r="H14" s="456">
        <v>0.5</v>
      </c>
      <c r="I14" s="438">
        <v>0.5</v>
      </c>
      <c r="J14" s="444" t="s">
        <v>324</v>
      </c>
      <c r="K14" s="438">
        <v>0.5</v>
      </c>
      <c r="L14" s="440"/>
      <c r="M14" s="442"/>
      <c r="N14" s="432"/>
      <c r="O14" s="444" t="s">
        <v>318</v>
      </c>
      <c r="P14" s="460" t="s">
        <v>319</v>
      </c>
      <c r="Q14" s="236"/>
    </row>
    <row r="15" spans="1:17" x14ac:dyDescent="0.25">
      <c r="A15" s="464"/>
      <c r="B15" s="435"/>
      <c r="C15" s="466"/>
      <c r="D15" s="435"/>
      <c r="E15" s="437"/>
      <c r="F15" s="431"/>
      <c r="G15" s="439"/>
      <c r="H15" s="457"/>
      <c r="I15" s="439"/>
      <c r="J15" s="462"/>
      <c r="K15" s="439"/>
      <c r="L15" s="441"/>
      <c r="M15" s="443"/>
      <c r="N15" s="433"/>
      <c r="O15" s="445"/>
      <c r="P15" s="447"/>
      <c r="Q15" s="482"/>
    </row>
    <row r="16" spans="1:17" x14ac:dyDescent="0.25">
      <c r="A16" s="464"/>
      <c r="B16" s="435"/>
      <c r="C16" s="466"/>
      <c r="D16" s="435"/>
      <c r="E16" s="437"/>
      <c r="F16" s="430" t="s">
        <v>221</v>
      </c>
      <c r="G16" s="439"/>
      <c r="H16" s="457"/>
      <c r="I16" s="439"/>
      <c r="J16" s="462"/>
      <c r="K16" s="439"/>
      <c r="L16" s="441"/>
      <c r="M16" s="443"/>
      <c r="N16" s="433"/>
      <c r="O16" s="445"/>
      <c r="P16" s="447"/>
      <c r="Q16" s="483"/>
    </row>
    <row r="17" spans="1:17" x14ac:dyDescent="0.25">
      <c r="A17" s="464"/>
      <c r="B17" s="435"/>
      <c r="C17" s="466"/>
      <c r="D17" s="435"/>
      <c r="E17" s="437"/>
      <c r="F17" s="431"/>
      <c r="G17" s="439"/>
      <c r="H17" s="457"/>
      <c r="I17" s="439"/>
      <c r="J17" s="462"/>
      <c r="K17" s="439"/>
      <c r="L17" s="441"/>
      <c r="M17" s="443"/>
      <c r="N17" s="433"/>
      <c r="O17" s="445"/>
      <c r="P17" s="447"/>
      <c r="Q17" s="483"/>
    </row>
    <row r="18" spans="1:17" x14ac:dyDescent="0.25">
      <c r="A18" s="464"/>
      <c r="B18" s="435"/>
      <c r="C18" s="466"/>
      <c r="D18" s="435"/>
      <c r="E18" s="437"/>
      <c r="F18" s="430" t="s">
        <v>224</v>
      </c>
      <c r="G18" s="439"/>
      <c r="H18" s="457"/>
      <c r="I18" s="439"/>
      <c r="J18" s="462"/>
      <c r="K18" s="439"/>
      <c r="L18" s="441"/>
      <c r="M18" s="443"/>
      <c r="N18" s="433"/>
      <c r="O18" s="445"/>
      <c r="P18" s="447"/>
      <c r="Q18" s="483"/>
    </row>
    <row r="19" spans="1:17" ht="41.25" customHeight="1" x14ac:dyDescent="0.25">
      <c r="A19" s="464"/>
      <c r="B19" s="435"/>
      <c r="C19" s="466"/>
      <c r="D19" s="435"/>
      <c r="E19" s="437"/>
      <c r="F19" s="431"/>
      <c r="G19" s="439"/>
      <c r="H19" s="457"/>
      <c r="I19" s="439"/>
      <c r="J19" s="462"/>
      <c r="K19" s="439"/>
      <c r="L19" s="441"/>
      <c r="M19" s="443"/>
      <c r="N19" s="433"/>
      <c r="O19" s="445"/>
      <c r="P19" s="461"/>
      <c r="Q19" s="484"/>
    </row>
    <row r="20" spans="1:17" x14ac:dyDescent="0.25">
      <c r="A20" s="458">
        <v>3</v>
      </c>
      <c r="B20" s="434" t="s">
        <v>216</v>
      </c>
      <c r="C20" s="444" t="s">
        <v>208</v>
      </c>
      <c r="D20" s="434" t="s">
        <v>209</v>
      </c>
      <c r="E20" s="436">
        <v>44256</v>
      </c>
      <c r="F20" s="218" t="s">
        <v>222</v>
      </c>
      <c r="G20" s="438">
        <v>0.34</v>
      </c>
      <c r="H20" s="456">
        <v>0.5</v>
      </c>
      <c r="I20" s="438">
        <v>0.4</v>
      </c>
      <c r="J20" s="444" t="s">
        <v>315</v>
      </c>
      <c r="K20" s="438">
        <v>0.6</v>
      </c>
      <c r="L20" s="440"/>
      <c r="M20" s="442"/>
      <c r="N20" s="432"/>
      <c r="O20" s="444" t="s">
        <v>321</v>
      </c>
      <c r="P20" s="446" t="s">
        <v>322</v>
      </c>
      <c r="Q20" s="482"/>
    </row>
    <row r="21" spans="1:17" x14ac:dyDescent="0.25">
      <c r="A21" s="459"/>
      <c r="B21" s="435"/>
      <c r="C21" s="445"/>
      <c r="D21" s="435"/>
      <c r="E21" s="437"/>
      <c r="F21" s="218" t="s">
        <v>210</v>
      </c>
      <c r="G21" s="439"/>
      <c r="H21" s="457"/>
      <c r="I21" s="439"/>
      <c r="J21" s="445"/>
      <c r="K21" s="439"/>
      <c r="L21" s="441"/>
      <c r="M21" s="443"/>
      <c r="N21" s="433"/>
      <c r="O21" s="445"/>
      <c r="P21" s="447"/>
      <c r="Q21" s="484"/>
    </row>
    <row r="22" spans="1:17" ht="409.6" customHeight="1" x14ac:dyDescent="0.25">
      <c r="A22" s="459"/>
      <c r="B22" s="435"/>
      <c r="C22" s="445"/>
      <c r="D22" s="435"/>
      <c r="E22" s="437"/>
      <c r="F22" s="218" t="s">
        <v>211</v>
      </c>
      <c r="G22" s="439"/>
      <c r="H22" s="457"/>
      <c r="I22" s="439"/>
      <c r="J22" s="445"/>
      <c r="K22" s="439"/>
      <c r="L22" s="441"/>
      <c r="M22" s="443"/>
      <c r="N22" s="433"/>
      <c r="O22" s="445"/>
      <c r="P22" s="447"/>
      <c r="Q22" s="238"/>
    </row>
    <row r="23" spans="1:17" ht="39.75" customHeight="1" thickBot="1" x14ac:dyDescent="0.3">
      <c r="A23" s="219" t="s">
        <v>48</v>
      </c>
      <c r="B23" s="219"/>
      <c r="C23" s="219"/>
      <c r="D23" s="220"/>
      <c r="E23" s="220"/>
      <c r="F23" s="220"/>
      <c r="G23" s="221">
        <f>IF(SUM(G10:G22)&gt;100%,"supera el 100%",SUM(G10:G22))</f>
        <v>1</v>
      </c>
      <c r="H23" s="222"/>
      <c r="I23" s="222"/>
      <c r="J23" s="223"/>
      <c r="K23" s="223"/>
      <c r="L23" s="222"/>
      <c r="M23" s="223"/>
      <c r="N23" s="224">
        <f>SUM(N10:N22)</f>
        <v>0</v>
      </c>
      <c r="O23" s="225"/>
      <c r="P23" s="225"/>
      <c r="Q23" s="482"/>
    </row>
    <row r="24" spans="1:17" ht="17.25" customHeight="1" x14ac:dyDescent="0.25">
      <c r="A24" s="448" t="s">
        <v>206</v>
      </c>
      <c r="B24" s="449"/>
      <c r="C24" s="449"/>
      <c r="D24" s="449"/>
      <c r="E24" s="449"/>
      <c r="F24" s="449"/>
      <c r="G24" s="449"/>
      <c r="H24" s="449"/>
      <c r="I24" s="449"/>
      <c r="J24" s="449"/>
      <c r="K24" s="449"/>
      <c r="L24" s="449"/>
      <c r="M24" s="450"/>
      <c r="N24" s="226">
        <v>0</v>
      </c>
      <c r="O24" s="451"/>
      <c r="P24" s="451"/>
      <c r="Q24" s="483"/>
    </row>
    <row r="25" spans="1:17" x14ac:dyDescent="0.25">
      <c r="A25" s="227"/>
      <c r="B25" s="228"/>
      <c r="C25" s="228"/>
      <c r="D25" s="228"/>
      <c r="E25" s="228"/>
      <c r="F25" s="228"/>
      <c r="G25" s="228"/>
      <c r="H25" s="228"/>
      <c r="I25" s="228"/>
      <c r="J25" s="228"/>
      <c r="K25" s="229"/>
      <c r="L25" s="229"/>
      <c r="M25" s="229"/>
      <c r="N25" s="230">
        <f>SUM(N23:N24)</f>
        <v>0</v>
      </c>
      <c r="O25" s="452"/>
      <c r="P25" s="452"/>
      <c r="Q25" s="483"/>
    </row>
    <row r="26" spans="1:17" x14ac:dyDescent="0.25">
      <c r="A26" s="231"/>
      <c r="B26" s="232"/>
      <c r="C26" s="232"/>
      <c r="D26" s="232"/>
      <c r="E26" s="229"/>
      <c r="F26" s="229"/>
      <c r="G26" s="229"/>
      <c r="H26" s="229"/>
      <c r="I26" s="229"/>
      <c r="J26" s="229"/>
      <c r="L26" s="229"/>
      <c r="M26" s="229"/>
      <c r="N26" s="229"/>
      <c r="O26" s="452"/>
      <c r="P26" s="452"/>
      <c r="Q26" s="483"/>
    </row>
    <row r="27" spans="1:17" ht="15.75" thickBot="1" x14ac:dyDescent="0.3">
      <c r="A27" s="233"/>
      <c r="B27" s="107"/>
      <c r="C27" s="76"/>
      <c r="D27" s="76"/>
      <c r="E27" s="107"/>
      <c r="F27" s="107"/>
      <c r="G27" s="76"/>
      <c r="H27" s="76"/>
      <c r="I27" s="76"/>
      <c r="J27" s="76"/>
      <c r="K27" s="76"/>
      <c r="L27" s="76"/>
      <c r="M27" s="76"/>
      <c r="N27" s="108"/>
      <c r="O27" s="76"/>
      <c r="P27" s="76"/>
      <c r="Q27" s="483"/>
    </row>
    <row r="28" spans="1:17" x14ac:dyDescent="0.25">
      <c r="A28" s="233"/>
      <c r="B28" s="107" t="s">
        <v>120</v>
      </c>
      <c r="C28" s="363" t="s">
        <v>323</v>
      </c>
      <c r="D28" s="363"/>
      <c r="E28" s="76"/>
      <c r="F28" s="368"/>
      <c r="G28" s="369"/>
      <c r="H28" s="370"/>
      <c r="I28" s="110"/>
      <c r="J28" s="453"/>
      <c r="K28" s="454"/>
      <c r="L28" s="454"/>
      <c r="M28" s="455"/>
      <c r="N28" s="111"/>
      <c r="O28" s="112"/>
      <c r="P28" s="112"/>
      <c r="Q28" s="483"/>
    </row>
    <row r="29" spans="1:17" ht="15.75" thickBot="1" x14ac:dyDescent="0.3">
      <c r="A29" s="233"/>
      <c r="B29" s="107" t="s">
        <v>121</v>
      </c>
      <c r="C29" s="364">
        <v>2021</v>
      </c>
      <c r="D29" s="364"/>
      <c r="E29" s="76"/>
      <c r="F29" s="424" t="s">
        <v>312</v>
      </c>
      <c r="G29" s="425"/>
      <c r="H29" s="426"/>
      <c r="I29" s="110"/>
      <c r="J29" s="427" t="s">
        <v>313</v>
      </c>
      <c r="K29" s="428"/>
      <c r="L29" s="428"/>
      <c r="M29" s="429"/>
      <c r="N29" s="114"/>
      <c r="O29" s="115"/>
      <c r="P29" s="115"/>
      <c r="Q29" s="483"/>
    </row>
    <row r="30" spans="1:17" ht="27" customHeight="1" thickBot="1" x14ac:dyDescent="0.3">
      <c r="A30" s="117"/>
      <c r="B30" s="118"/>
      <c r="C30" s="77"/>
      <c r="D30" s="77"/>
      <c r="E30" s="77"/>
      <c r="F30" s="77"/>
      <c r="G30" s="77"/>
      <c r="H30" s="77"/>
      <c r="I30" s="77"/>
      <c r="J30" s="77"/>
      <c r="K30" s="77"/>
      <c r="L30" s="77"/>
      <c r="M30" s="77"/>
      <c r="N30" s="119"/>
      <c r="O30" s="77"/>
      <c r="P30" s="77"/>
      <c r="Q30" s="484"/>
    </row>
  </sheetData>
  <mergeCells count="85">
    <mergeCell ref="Q15:Q19"/>
    <mergeCell ref="Q23:Q30"/>
    <mergeCell ref="Q20:Q21"/>
    <mergeCell ref="Q11:Q13"/>
    <mergeCell ref="A1:B4"/>
    <mergeCell ref="C1:N1"/>
    <mergeCell ref="O1:P1"/>
    <mergeCell ref="C2:N2"/>
    <mergeCell ref="O2:P2"/>
    <mergeCell ref="C3:N3"/>
    <mergeCell ref="O3:P3"/>
    <mergeCell ref="C4:N4"/>
    <mergeCell ref="O4:P4"/>
    <mergeCell ref="A6:P6"/>
    <mergeCell ref="A7:G7"/>
    <mergeCell ref="I7:L7"/>
    <mergeCell ref="A8:A9"/>
    <mergeCell ref="B8:B9"/>
    <mergeCell ref="C8:C9"/>
    <mergeCell ref="D8:D9"/>
    <mergeCell ref="E8:E9"/>
    <mergeCell ref="F8:F9"/>
    <mergeCell ref="M7:Q7"/>
    <mergeCell ref="O8:Q8"/>
    <mergeCell ref="A10:A13"/>
    <mergeCell ref="B10:B13"/>
    <mergeCell ref="C10:C13"/>
    <mergeCell ref="D10:D13"/>
    <mergeCell ref="E10:E13"/>
    <mergeCell ref="K10:K13"/>
    <mergeCell ref="G8:G9"/>
    <mergeCell ref="H8:L8"/>
    <mergeCell ref="M8:M9"/>
    <mergeCell ref="N8:N9"/>
    <mergeCell ref="F10:F11"/>
    <mergeCell ref="G10:G13"/>
    <mergeCell ref="H10:H13"/>
    <mergeCell ref="I10:I13"/>
    <mergeCell ref="J10:J13"/>
    <mergeCell ref="A14:A19"/>
    <mergeCell ref="B14:B19"/>
    <mergeCell ref="C14:C19"/>
    <mergeCell ref="D14:D19"/>
    <mergeCell ref="E14:E19"/>
    <mergeCell ref="L10:L13"/>
    <mergeCell ref="M10:M13"/>
    <mergeCell ref="N10:N13"/>
    <mergeCell ref="O10:O13"/>
    <mergeCell ref="P10:P13"/>
    <mergeCell ref="O14:O19"/>
    <mergeCell ref="P14:P19"/>
    <mergeCell ref="F18:F19"/>
    <mergeCell ref="F14:F15"/>
    <mergeCell ref="G14:G19"/>
    <mergeCell ref="H14:H19"/>
    <mergeCell ref="I14:I19"/>
    <mergeCell ref="J14:J19"/>
    <mergeCell ref="K14:K19"/>
    <mergeCell ref="O20:O22"/>
    <mergeCell ref="P20:P22"/>
    <mergeCell ref="A24:M24"/>
    <mergeCell ref="O24:P26"/>
    <mergeCell ref="C28:D28"/>
    <mergeCell ref="F28:H28"/>
    <mergeCell ref="J28:M28"/>
    <mergeCell ref="H20:H22"/>
    <mergeCell ref="I20:I22"/>
    <mergeCell ref="J20:J22"/>
    <mergeCell ref="K20:K22"/>
    <mergeCell ref="L20:L22"/>
    <mergeCell ref="M20:M22"/>
    <mergeCell ref="A20:A22"/>
    <mergeCell ref="B20:B22"/>
    <mergeCell ref="C20:C22"/>
    <mergeCell ref="C29:D29"/>
    <mergeCell ref="F29:H29"/>
    <mergeCell ref="J29:M29"/>
    <mergeCell ref="F16:F17"/>
    <mergeCell ref="N20:N22"/>
    <mergeCell ref="D20:D22"/>
    <mergeCell ref="E20:E22"/>
    <mergeCell ref="G20:G22"/>
    <mergeCell ref="L14:L19"/>
    <mergeCell ref="M14:M19"/>
    <mergeCell ref="N14:N19"/>
  </mergeCells>
  <conditionalFormatting sqref="M10 M14">
    <cfRule type="cellIs" dxfId="4" priority="1" operator="greaterThan">
      <formula>100</formula>
    </cfRule>
  </conditionalFormatting>
  <dataValidations count="1">
    <dataValidation allowBlank="1" showInputMessage="1" showErrorMessage="1" errorTitle="error" error="solo datos númericos" sqref="G10:G20"/>
  </dataValidations>
  <hyperlinks>
    <hyperlink ref="P10:P13" r:id="rId1" display="D:\Smontes\OneDrive - SUPERINTENDENCIA DE SOCIEDADES\Documentos\Trabajo Superintendencia de Sociedades\Documentación\Evaluación SMP\Soportes\radicados stephania montes (marzo a junio 2021).pdf"/>
    <hyperlink ref="P14:P19" r:id="rId2" display="D:\Smontes\OneDrive - SUPERINTENDENCIA DE SOCIEDADES\Documentos\Trabajo Superintendencia de Sociedades\Documentación\Evaluación SMP\Soportes\CBJ - PILOTO CAPÍTULO REFORMAS ESTATUTARIAS -FUSIÓN Y ESCISIÓN (12.07.2021).docx"/>
    <hyperlink ref="Q11:Q13" r:id="rId3" display="D:\Smontes\OneDrive - SUPERINTENDENCIA DE SOCIEDADES\Documentos\Trabajo Superintendencia de Sociedades\Documentación\Evaluación SMP\Soportes\Resolución.pdf"/>
    <hyperlink ref="P20:P22" r:id="rId4" display="D:\Smontes\OneDrive - SUPERINTENDENCIA DE SOCIEDADES\Documentos\Trabajo Superintendencia de Sociedades\Documentación\Evaluación SMP\Soportes\Grupo de Trámites Societarios (15.07.2021).xlsx"/>
  </hyperlinks>
  <pageMargins left="0.7" right="0.7" top="0.75" bottom="0.75" header="0.3" footer="0.3"/>
  <pageSetup paperSize="9" orientation="portrait"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9"/>
  <sheetViews>
    <sheetView topLeftCell="A25" workbookViewId="0">
      <selection activeCell="B6" sqref="B6:J6"/>
    </sheetView>
  </sheetViews>
  <sheetFormatPr baseColWidth="10" defaultColWidth="10.85546875" defaultRowHeight="15" x14ac:dyDescent="0.25"/>
  <cols>
    <col min="1" max="1" width="2.42578125" style="151" customWidth="1"/>
    <col min="2" max="2" width="4" style="154" customWidth="1"/>
    <col min="3" max="3" width="24.7109375" style="154" customWidth="1"/>
    <col min="4" max="4" width="35.42578125" style="189" customWidth="1"/>
    <col min="5" max="5" width="12" style="154" customWidth="1"/>
    <col min="6" max="6" width="9.85546875" style="154" customWidth="1"/>
    <col min="7" max="7" width="12.7109375" style="154" customWidth="1"/>
    <col min="8" max="8" width="14.140625" style="154" customWidth="1"/>
    <col min="9" max="9" width="24.5703125" style="154" customWidth="1"/>
    <col min="10" max="10" width="32.140625" style="154" customWidth="1"/>
    <col min="11" max="11" width="5" style="151" customWidth="1"/>
    <col min="12" max="12" width="16.42578125" style="151" customWidth="1"/>
    <col min="13" max="16384" width="10.85546875" style="154"/>
  </cols>
  <sheetData>
    <row r="1" spans="1:12" ht="30" customHeight="1" x14ac:dyDescent="0.25">
      <c r="B1" s="516"/>
      <c r="C1" s="516"/>
      <c r="D1" s="549" t="str">
        <f>+'[1]ANEXO 1'!C1</f>
        <v>SUPERINTENDENCIA DE SOCIEDADES</v>
      </c>
      <c r="E1" s="549"/>
      <c r="F1" s="549"/>
      <c r="G1" s="549"/>
      <c r="H1" s="549"/>
      <c r="I1" s="549"/>
      <c r="J1" s="152" t="s">
        <v>199</v>
      </c>
      <c r="K1" s="153"/>
    </row>
    <row r="2" spans="1:12" ht="30" customHeight="1" x14ac:dyDescent="0.25">
      <c r="B2" s="516"/>
      <c r="C2" s="516"/>
      <c r="D2" s="549" t="str">
        <f>+'[1]ANEXO 1'!C2</f>
        <v>SISTEMA DE GESTION INTEGRADO</v>
      </c>
      <c r="E2" s="549"/>
      <c r="F2" s="549"/>
      <c r="G2" s="549"/>
      <c r="H2" s="549"/>
      <c r="I2" s="549"/>
      <c r="J2" s="152" t="s">
        <v>205</v>
      </c>
      <c r="K2" s="153"/>
    </row>
    <row r="3" spans="1:12" ht="30" customHeight="1" x14ac:dyDescent="0.25">
      <c r="B3" s="516"/>
      <c r="C3" s="516"/>
      <c r="D3" s="549" t="str">
        <f>+'[1]ANEXO 1'!C3</f>
        <v>PROCESO: GESTION DE TALENTO HUMANO</v>
      </c>
      <c r="E3" s="549"/>
      <c r="F3" s="549"/>
      <c r="G3" s="549"/>
      <c r="H3" s="549"/>
      <c r="I3" s="549"/>
      <c r="J3" s="152" t="s">
        <v>204</v>
      </c>
      <c r="K3" s="153"/>
    </row>
    <row r="4" spans="1:12" ht="30" customHeight="1" x14ac:dyDescent="0.25">
      <c r="B4" s="516"/>
      <c r="C4" s="516"/>
      <c r="D4" s="550" t="str">
        <f>+'[1]ANEXO 1'!C4</f>
        <v>FORMATO: ACUERDOS DE GESTIÓN</v>
      </c>
      <c r="E4" s="550"/>
      <c r="F4" s="550"/>
      <c r="G4" s="550"/>
      <c r="H4" s="550"/>
      <c r="I4" s="550"/>
      <c r="J4" s="152" t="s">
        <v>203</v>
      </c>
      <c r="K4" s="153"/>
    </row>
    <row r="5" spans="1:12" ht="15.75" thickBot="1" x14ac:dyDescent="0.3">
      <c r="B5" s="151"/>
      <c r="C5" s="151"/>
      <c r="D5" s="151"/>
      <c r="E5" s="151"/>
      <c r="F5" s="151"/>
      <c r="G5" s="151"/>
      <c r="H5" s="151"/>
      <c r="I5" s="151"/>
      <c r="J5" s="151"/>
      <c r="L5"/>
    </row>
    <row r="6" spans="1:12" ht="35.1" customHeight="1" thickBot="1" x14ac:dyDescent="0.3">
      <c r="A6" s="155"/>
      <c r="B6" s="546" t="s">
        <v>225</v>
      </c>
      <c r="C6" s="547"/>
      <c r="D6" s="547"/>
      <c r="E6" s="547"/>
      <c r="F6" s="547"/>
      <c r="G6" s="547"/>
      <c r="H6" s="547"/>
      <c r="I6" s="547"/>
      <c r="J6" s="548"/>
      <c r="K6" s="155"/>
      <c r="L6"/>
    </row>
    <row r="7" spans="1:12" ht="5.0999999999999996" customHeight="1" thickBot="1" x14ac:dyDescent="0.3">
      <c r="A7" s="155"/>
      <c r="B7" s="156"/>
      <c r="C7" s="156"/>
      <c r="D7" s="157"/>
      <c r="E7" s="156"/>
      <c r="F7" s="156"/>
      <c r="G7" s="156"/>
      <c r="H7" s="156"/>
      <c r="I7" s="156"/>
      <c r="J7" s="156"/>
      <c r="K7" s="155"/>
      <c r="L7"/>
    </row>
    <row r="8" spans="1:12" ht="21.95" customHeight="1" thickBot="1" x14ac:dyDescent="0.3">
      <c r="A8" s="155"/>
      <c r="B8" s="528" t="s">
        <v>226</v>
      </c>
      <c r="C8" s="529"/>
      <c r="D8" s="529"/>
      <c r="E8" s="529"/>
      <c r="F8" s="529"/>
      <c r="G8" s="529"/>
      <c r="H8" s="529"/>
      <c r="I8" s="529"/>
      <c r="J8" s="530"/>
      <c r="K8" s="155"/>
      <c r="L8"/>
    </row>
    <row r="9" spans="1:12" s="160" customFormat="1" ht="24.75" customHeight="1" x14ac:dyDescent="0.3">
      <c r="A9" s="155"/>
      <c r="B9" s="158"/>
      <c r="C9" s="531" t="s">
        <v>227</v>
      </c>
      <c r="D9" s="531"/>
      <c r="E9" s="531"/>
      <c r="F9" s="531"/>
      <c r="G9" s="531"/>
      <c r="H9" s="531"/>
      <c r="I9" s="531"/>
      <c r="J9" s="159">
        <v>5</v>
      </c>
      <c r="K9" s="155"/>
      <c r="L9"/>
    </row>
    <row r="10" spans="1:12" s="160" customFormat="1" ht="24.75" customHeight="1" x14ac:dyDescent="0.3">
      <c r="A10" s="155"/>
      <c r="B10" s="161"/>
      <c r="C10" s="532" t="s">
        <v>228</v>
      </c>
      <c r="D10" s="532"/>
      <c r="E10" s="532"/>
      <c r="F10" s="532"/>
      <c r="G10" s="532"/>
      <c r="H10" s="532"/>
      <c r="I10" s="532"/>
      <c r="J10" s="162">
        <v>4</v>
      </c>
      <c r="K10" s="155"/>
      <c r="L10"/>
    </row>
    <row r="11" spans="1:12" s="160" customFormat="1" ht="24.75" customHeight="1" x14ac:dyDescent="0.3">
      <c r="A11" s="155"/>
      <c r="B11" s="161"/>
      <c r="C11" s="532" t="s">
        <v>62</v>
      </c>
      <c r="D11" s="532"/>
      <c r="E11" s="532"/>
      <c r="F11" s="532"/>
      <c r="G11" s="532"/>
      <c r="H11" s="532"/>
      <c r="I11" s="532"/>
      <c r="J11" s="162">
        <v>3</v>
      </c>
      <c r="K11" s="155"/>
      <c r="L11"/>
    </row>
    <row r="12" spans="1:12" s="160" customFormat="1" ht="24.75" customHeight="1" x14ac:dyDescent="0.3">
      <c r="A12" s="155"/>
      <c r="B12" s="161"/>
      <c r="C12" s="532" t="s">
        <v>65</v>
      </c>
      <c r="D12" s="532"/>
      <c r="E12" s="532"/>
      <c r="F12" s="532"/>
      <c r="G12" s="532"/>
      <c r="H12" s="532"/>
      <c r="I12" s="532"/>
      <c r="J12" s="162">
        <v>2</v>
      </c>
      <c r="K12" s="155"/>
      <c r="L12"/>
    </row>
    <row r="13" spans="1:12" s="160" customFormat="1" ht="24.75" customHeight="1" thickBot="1" x14ac:dyDescent="0.35">
      <c r="A13" s="155"/>
      <c r="B13" s="163"/>
      <c r="C13" s="533" t="s">
        <v>229</v>
      </c>
      <c r="D13" s="534"/>
      <c r="E13" s="534"/>
      <c r="F13" s="534"/>
      <c r="G13" s="534"/>
      <c r="H13" s="534"/>
      <c r="I13" s="534"/>
      <c r="J13" s="164">
        <v>1</v>
      </c>
      <c r="K13" s="155"/>
      <c r="L13"/>
    </row>
    <row r="14" spans="1:12" s="160" customFormat="1" ht="22.5" customHeight="1" thickBot="1" x14ac:dyDescent="0.35">
      <c r="A14" s="155"/>
      <c r="B14" s="165"/>
      <c r="C14" s="166"/>
      <c r="D14" s="166"/>
      <c r="E14" s="166"/>
      <c r="F14" s="166"/>
      <c r="G14" s="166"/>
      <c r="H14" s="166"/>
      <c r="I14" s="166"/>
      <c r="J14" s="167"/>
      <c r="K14" s="155"/>
      <c r="L14"/>
    </row>
    <row r="15" spans="1:12" ht="33" customHeight="1" x14ac:dyDescent="0.25">
      <c r="A15" s="155"/>
      <c r="B15" s="535" t="s">
        <v>230</v>
      </c>
      <c r="C15" s="536"/>
      <c r="D15" s="536" t="s">
        <v>231</v>
      </c>
      <c r="E15" s="536" t="s">
        <v>232</v>
      </c>
      <c r="F15" s="536"/>
      <c r="G15" s="536"/>
      <c r="H15" s="541" t="s">
        <v>233</v>
      </c>
      <c r="I15" s="544" t="s">
        <v>234</v>
      </c>
      <c r="J15" s="525" t="s">
        <v>235</v>
      </c>
      <c r="K15" s="168"/>
      <c r="L15"/>
    </row>
    <row r="16" spans="1:12" ht="27.75" customHeight="1" x14ac:dyDescent="0.25">
      <c r="A16" s="155"/>
      <c r="B16" s="537"/>
      <c r="C16" s="538"/>
      <c r="D16" s="538"/>
      <c r="E16" s="169" t="s">
        <v>236</v>
      </c>
      <c r="F16" s="169" t="s">
        <v>237</v>
      </c>
      <c r="G16" s="169" t="s">
        <v>238</v>
      </c>
      <c r="H16" s="542"/>
      <c r="I16" s="545"/>
      <c r="J16" s="526"/>
      <c r="K16" s="168"/>
      <c r="L16"/>
    </row>
    <row r="17" spans="1:12" ht="15.75" customHeight="1" x14ac:dyDescent="0.25">
      <c r="A17" s="155"/>
      <c r="B17" s="539"/>
      <c r="C17" s="540"/>
      <c r="D17" s="540"/>
      <c r="E17" s="170">
        <v>0.6</v>
      </c>
      <c r="F17" s="170">
        <v>0.2</v>
      </c>
      <c r="G17" s="170">
        <v>0.2</v>
      </c>
      <c r="H17" s="543"/>
      <c r="I17" s="545"/>
      <c r="J17" s="527"/>
      <c r="K17" s="168"/>
      <c r="L17"/>
    </row>
    <row r="18" spans="1:12" ht="47.45" customHeight="1" x14ac:dyDescent="0.25">
      <c r="A18" s="155"/>
      <c r="B18" s="510">
        <v>1</v>
      </c>
      <c r="C18" s="511" t="s">
        <v>239</v>
      </c>
      <c r="D18" s="171" t="s">
        <v>240</v>
      </c>
      <c r="E18" s="172"/>
      <c r="F18" s="172"/>
      <c r="G18" s="172"/>
      <c r="H18" s="517"/>
      <c r="I18" s="517">
        <f>SUM(E22:G22)</f>
        <v>0</v>
      </c>
      <c r="J18" s="520"/>
      <c r="K18" s="168"/>
      <c r="L18"/>
    </row>
    <row r="19" spans="1:12" ht="38.1" customHeight="1" x14ac:dyDescent="0.25">
      <c r="A19" s="155"/>
      <c r="B19" s="510"/>
      <c r="C19" s="511"/>
      <c r="D19" s="171" t="s">
        <v>241</v>
      </c>
      <c r="E19" s="172"/>
      <c r="F19" s="172"/>
      <c r="G19" s="172"/>
      <c r="H19" s="517"/>
      <c r="I19" s="517"/>
      <c r="J19" s="520"/>
      <c r="K19" s="168"/>
      <c r="L19"/>
    </row>
    <row r="20" spans="1:12" ht="41.45" customHeight="1" x14ac:dyDescent="0.25">
      <c r="A20" s="155"/>
      <c r="B20" s="510"/>
      <c r="C20" s="511"/>
      <c r="D20" s="171" t="s">
        <v>242</v>
      </c>
      <c r="E20" s="172"/>
      <c r="F20" s="172"/>
      <c r="G20" s="172"/>
      <c r="H20" s="517"/>
      <c r="I20" s="517"/>
      <c r="J20" s="520"/>
      <c r="K20" s="168"/>
      <c r="L20"/>
    </row>
    <row r="21" spans="1:12" ht="47.1" customHeight="1" x14ac:dyDescent="0.25">
      <c r="A21" s="155"/>
      <c r="B21" s="510"/>
      <c r="C21" s="511"/>
      <c r="D21" s="171" t="s">
        <v>243</v>
      </c>
      <c r="E21" s="172"/>
      <c r="F21" s="172"/>
      <c r="G21" s="172"/>
      <c r="H21" s="517"/>
      <c r="I21" s="517"/>
      <c r="J21" s="520"/>
      <c r="K21" s="168"/>
      <c r="L21"/>
    </row>
    <row r="22" spans="1:12" ht="24.75" customHeight="1" x14ac:dyDescent="0.25">
      <c r="A22" s="155"/>
      <c r="B22" s="504" t="s">
        <v>244</v>
      </c>
      <c r="C22" s="504"/>
      <c r="D22" s="504"/>
      <c r="E22" s="173">
        <f>SUM(E18:E21)/4*60%</f>
        <v>0</v>
      </c>
      <c r="F22" s="174">
        <f>SUM(F18:F21)/4*20%</f>
        <v>0</v>
      </c>
      <c r="G22" s="174">
        <f>SUM(G18:G21)/4*20%</f>
        <v>0</v>
      </c>
      <c r="H22" s="517"/>
      <c r="I22" s="517"/>
      <c r="J22" s="520"/>
      <c r="K22" s="168"/>
      <c r="L22"/>
    </row>
    <row r="23" spans="1:12" ht="24.75" customHeight="1" x14ac:dyDescent="0.25">
      <c r="A23" s="155"/>
      <c r="B23" s="510">
        <v>2</v>
      </c>
      <c r="C23" s="511" t="s">
        <v>245</v>
      </c>
      <c r="D23" s="171" t="s">
        <v>246</v>
      </c>
      <c r="E23" s="175"/>
      <c r="F23" s="175"/>
      <c r="G23" s="175"/>
      <c r="H23" s="517"/>
      <c r="I23" s="517">
        <f>SUM(E28:G28)</f>
        <v>0</v>
      </c>
      <c r="J23" s="516"/>
      <c r="K23" s="168"/>
      <c r="L23"/>
    </row>
    <row r="24" spans="1:12" ht="36" customHeight="1" x14ac:dyDescent="0.25">
      <c r="A24" s="155"/>
      <c r="B24" s="510"/>
      <c r="C24" s="511"/>
      <c r="D24" s="171" t="s">
        <v>247</v>
      </c>
      <c r="E24" s="175"/>
      <c r="F24" s="175"/>
      <c r="G24" s="175"/>
      <c r="H24" s="517"/>
      <c r="I24" s="517"/>
      <c r="J24" s="516"/>
      <c r="K24" s="168"/>
      <c r="L24"/>
    </row>
    <row r="25" spans="1:12" ht="33.6" customHeight="1" x14ac:dyDescent="0.25">
      <c r="A25" s="155"/>
      <c r="B25" s="510"/>
      <c r="C25" s="511"/>
      <c r="D25" s="171" t="s">
        <v>248</v>
      </c>
      <c r="E25" s="175"/>
      <c r="F25" s="175"/>
      <c r="G25" s="175"/>
      <c r="H25" s="517"/>
      <c r="I25" s="517"/>
      <c r="J25" s="516"/>
      <c r="K25" s="168"/>
      <c r="L25"/>
    </row>
    <row r="26" spans="1:12" ht="35.25" customHeight="1" x14ac:dyDescent="0.25">
      <c r="A26" s="155"/>
      <c r="B26" s="510"/>
      <c r="C26" s="511"/>
      <c r="D26" s="171" t="s">
        <v>249</v>
      </c>
      <c r="E26" s="175"/>
      <c r="F26" s="175"/>
      <c r="G26" s="175"/>
      <c r="H26" s="517"/>
      <c r="I26" s="517"/>
      <c r="J26" s="516"/>
      <c r="K26" s="168"/>
      <c r="L26"/>
    </row>
    <row r="27" spans="1:12" ht="21" customHeight="1" x14ac:dyDescent="0.25">
      <c r="A27" s="155"/>
      <c r="B27" s="510"/>
      <c r="C27" s="511"/>
      <c r="D27" s="171" t="s">
        <v>250</v>
      </c>
      <c r="E27" s="175"/>
      <c r="F27" s="175"/>
      <c r="G27" s="175"/>
      <c r="H27" s="517"/>
      <c r="I27" s="517"/>
      <c r="J27" s="516"/>
      <c r="K27" s="168"/>
      <c r="L27"/>
    </row>
    <row r="28" spans="1:12" ht="24.75" customHeight="1" x14ac:dyDescent="0.25">
      <c r="A28" s="155"/>
      <c r="B28" s="504" t="s">
        <v>251</v>
      </c>
      <c r="C28" s="504"/>
      <c r="D28" s="504"/>
      <c r="E28" s="174">
        <f>SUM(E23:E27)/5*60%</f>
        <v>0</v>
      </c>
      <c r="F28" s="174">
        <f>SUM(F23:F27)/5*20%</f>
        <v>0</v>
      </c>
      <c r="G28" s="174">
        <f>SUM(G23:G27)/5*20%</f>
        <v>0</v>
      </c>
      <c r="H28" s="517"/>
      <c r="I28" s="517"/>
      <c r="J28" s="516"/>
      <c r="K28" s="168"/>
      <c r="L28"/>
    </row>
    <row r="29" spans="1:12" ht="24.75" customHeight="1" x14ac:dyDescent="0.25">
      <c r="A29" s="155"/>
      <c r="B29" s="510">
        <v>3</v>
      </c>
      <c r="C29" s="511" t="s">
        <v>252</v>
      </c>
      <c r="D29" s="171" t="s">
        <v>253</v>
      </c>
      <c r="E29" s="175"/>
      <c r="F29" s="175"/>
      <c r="G29" s="175"/>
      <c r="H29" s="519"/>
      <c r="I29" s="517">
        <f>SUM(E34:G34)</f>
        <v>0</v>
      </c>
      <c r="J29" s="516"/>
      <c r="K29" s="168"/>
      <c r="L29"/>
    </row>
    <row r="30" spans="1:12" ht="33.75" customHeight="1" x14ac:dyDescent="0.25">
      <c r="A30" s="155"/>
      <c r="B30" s="510"/>
      <c r="C30" s="511"/>
      <c r="D30" s="171" t="s">
        <v>254</v>
      </c>
      <c r="E30" s="175"/>
      <c r="F30" s="175"/>
      <c r="G30" s="175"/>
      <c r="H30" s="519"/>
      <c r="I30" s="517"/>
      <c r="J30" s="516"/>
      <c r="K30" s="168"/>
      <c r="L30"/>
    </row>
    <row r="31" spans="1:12" x14ac:dyDescent="0.25">
      <c r="A31" s="155"/>
      <c r="B31" s="510"/>
      <c r="C31" s="511"/>
      <c r="D31" s="171" t="s">
        <v>255</v>
      </c>
      <c r="E31" s="175"/>
      <c r="F31" s="175"/>
      <c r="G31" s="175"/>
      <c r="H31" s="519"/>
      <c r="I31" s="517"/>
      <c r="J31" s="516"/>
      <c r="K31" s="168"/>
      <c r="L31"/>
    </row>
    <row r="32" spans="1:12" ht="27.75" customHeight="1" x14ac:dyDescent="0.25">
      <c r="A32" s="155"/>
      <c r="B32" s="510"/>
      <c r="C32" s="511"/>
      <c r="D32" s="171" t="s">
        <v>256</v>
      </c>
      <c r="E32" s="175"/>
      <c r="F32" s="175"/>
      <c r="G32" s="175"/>
      <c r="H32" s="519"/>
      <c r="I32" s="517"/>
      <c r="J32" s="516"/>
      <c r="K32" s="168"/>
      <c r="L32"/>
    </row>
    <row r="33" spans="1:12" ht="36" customHeight="1" x14ac:dyDescent="0.25">
      <c r="A33" s="155"/>
      <c r="B33" s="510"/>
      <c r="C33" s="511"/>
      <c r="D33" s="171" t="s">
        <v>257</v>
      </c>
      <c r="E33" s="175"/>
      <c r="F33" s="175"/>
      <c r="G33" s="175"/>
      <c r="H33" s="519"/>
      <c r="I33" s="517"/>
      <c r="J33" s="516"/>
      <c r="K33" s="168"/>
      <c r="L33"/>
    </row>
    <row r="34" spans="1:12" ht="24.75" customHeight="1" x14ac:dyDescent="0.25">
      <c r="A34" s="155"/>
      <c r="B34" s="504" t="s">
        <v>251</v>
      </c>
      <c r="C34" s="504"/>
      <c r="D34" s="504"/>
      <c r="E34" s="174">
        <f>SUM(E29:E33)/5*60%</f>
        <v>0</v>
      </c>
      <c r="F34" s="174">
        <f>SUM(F29:F33)/5*20%</f>
        <v>0</v>
      </c>
      <c r="G34" s="174">
        <f>SUM(G29:G33)/5*20%</f>
        <v>0</v>
      </c>
      <c r="H34" s="519"/>
      <c r="I34" s="517"/>
      <c r="J34" s="516"/>
      <c r="K34" s="168"/>
      <c r="L34"/>
    </row>
    <row r="35" spans="1:12" ht="34.5" customHeight="1" x14ac:dyDescent="0.25">
      <c r="A35" s="155"/>
      <c r="B35" s="510">
        <v>4</v>
      </c>
      <c r="C35" s="511" t="s">
        <v>258</v>
      </c>
      <c r="D35" s="176" t="s">
        <v>259</v>
      </c>
      <c r="E35" s="177"/>
      <c r="F35" s="177"/>
      <c r="G35" s="177"/>
      <c r="H35" s="521"/>
      <c r="I35" s="513">
        <f>SUM(E39:G39)</f>
        <v>0</v>
      </c>
      <c r="J35" s="524"/>
      <c r="K35" s="168"/>
      <c r="L35"/>
    </row>
    <row r="36" spans="1:12" ht="24.75" customHeight="1" x14ac:dyDescent="0.25">
      <c r="A36" s="155"/>
      <c r="B36" s="510"/>
      <c r="C36" s="511"/>
      <c r="D36" s="176" t="s">
        <v>260</v>
      </c>
      <c r="E36" s="177"/>
      <c r="F36" s="177"/>
      <c r="G36" s="177"/>
      <c r="H36" s="522"/>
      <c r="I36" s="514"/>
      <c r="J36" s="524"/>
      <c r="K36" s="168"/>
      <c r="L36"/>
    </row>
    <row r="37" spans="1:12" ht="24.75" customHeight="1" x14ac:dyDescent="0.25">
      <c r="A37" s="155"/>
      <c r="B37" s="510"/>
      <c r="C37" s="511"/>
      <c r="D37" s="176" t="s">
        <v>261</v>
      </c>
      <c r="E37" s="177"/>
      <c r="F37" s="177"/>
      <c r="G37" s="177"/>
      <c r="H37" s="522"/>
      <c r="I37" s="514"/>
      <c r="J37" s="524"/>
      <c r="K37" s="168"/>
      <c r="L37"/>
    </row>
    <row r="38" spans="1:12" ht="36.75" customHeight="1" x14ac:dyDescent="0.25">
      <c r="A38" s="155"/>
      <c r="B38" s="510"/>
      <c r="C38" s="511"/>
      <c r="D38" s="176" t="s">
        <v>262</v>
      </c>
      <c r="E38" s="177"/>
      <c r="F38" s="177"/>
      <c r="G38" s="177"/>
      <c r="H38" s="522"/>
      <c r="I38" s="514"/>
      <c r="J38" s="524"/>
      <c r="K38" s="168"/>
      <c r="L38"/>
    </row>
    <row r="39" spans="1:12" ht="24.75" customHeight="1" x14ac:dyDescent="0.25">
      <c r="A39" s="155"/>
      <c r="B39" s="504" t="s">
        <v>251</v>
      </c>
      <c r="C39" s="504"/>
      <c r="D39" s="504"/>
      <c r="E39" s="174">
        <f>SUM(E35:E38)/4*60%</f>
        <v>0</v>
      </c>
      <c r="F39" s="174">
        <f>SUM(F35:F38)/4*20%</f>
        <v>0</v>
      </c>
      <c r="G39" s="174">
        <f>SUM(G35:G38)/4*20%</f>
        <v>0</v>
      </c>
      <c r="H39" s="523"/>
      <c r="I39" s="515"/>
      <c r="J39" s="524"/>
      <c r="K39" s="168"/>
      <c r="L39"/>
    </row>
    <row r="40" spans="1:12" ht="25.5" customHeight="1" x14ac:dyDescent="0.25">
      <c r="A40" s="155"/>
      <c r="B40" s="510">
        <v>5</v>
      </c>
      <c r="C40" s="511" t="s">
        <v>263</v>
      </c>
      <c r="D40" s="178" t="s">
        <v>264</v>
      </c>
      <c r="E40" s="172"/>
      <c r="F40" s="172"/>
      <c r="G40" s="172"/>
      <c r="H40" s="517"/>
      <c r="I40" s="517">
        <f>SUM(E45:G45)</f>
        <v>0</v>
      </c>
      <c r="J40" s="520"/>
      <c r="K40" s="168"/>
      <c r="L40"/>
    </row>
    <row r="41" spans="1:12" ht="27" customHeight="1" x14ac:dyDescent="0.25">
      <c r="A41" s="155"/>
      <c r="B41" s="510"/>
      <c r="C41" s="511"/>
      <c r="D41" s="178" t="s">
        <v>265</v>
      </c>
      <c r="E41" s="172"/>
      <c r="F41" s="172"/>
      <c r="G41" s="172"/>
      <c r="H41" s="517"/>
      <c r="I41" s="517"/>
      <c r="J41" s="520"/>
      <c r="K41" s="168"/>
      <c r="L41"/>
    </row>
    <row r="42" spans="1:12" ht="35.1" customHeight="1" x14ac:dyDescent="0.25">
      <c r="A42" s="155"/>
      <c r="B42" s="510"/>
      <c r="C42" s="511"/>
      <c r="D42" s="178" t="s">
        <v>266</v>
      </c>
      <c r="E42" s="172"/>
      <c r="F42" s="172"/>
      <c r="G42" s="172"/>
      <c r="H42" s="517"/>
      <c r="I42" s="517"/>
      <c r="J42" s="520"/>
      <c r="K42" s="168"/>
      <c r="L42"/>
    </row>
    <row r="43" spans="1:12" ht="24" customHeight="1" x14ac:dyDescent="0.25">
      <c r="A43" s="155"/>
      <c r="B43" s="510"/>
      <c r="C43" s="511"/>
      <c r="D43" s="178" t="s">
        <v>267</v>
      </c>
      <c r="E43" s="172"/>
      <c r="F43" s="172"/>
      <c r="G43" s="172"/>
      <c r="H43" s="517"/>
      <c r="I43" s="517"/>
      <c r="J43" s="520"/>
      <c r="K43" s="168"/>
      <c r="L43"/>
    </row>
    <row r="44" spans="1:12" ht="26.25" customHeight="1" x14ac:dyDescent="0.25">
      <c r="A44" s="155"/>
      <c r="B44" s="510"/>
      <c r="C44" s="511"/>
      <c r="D44" s="178" t="s">
        <v>268</v>
      </c>
      <c r="E44" s="172"/>
      <c r="F44" s="172"/>
      <c r="G44" s="172"/>
      <c r="H44" s="517"/>
      <c r="I44" s="517"/>
      <c r="J44" s="520"/>
      <c r="K44" s="168"/>
      <c r="L44"/>
    </row>
    <row r="45" spans="1:12" ht="24.75" customHeight="1" x14ac:dyDescent="0.25">
      <c r="A45" s="155"/>
      <c r="B45" s="504" t="s">
        <v>251</v>
      </c>
      <c r="C45" s="504"/>
      <c r="D45" s="504"/>
      <c r="E45" s="174">
        <f>SUM(E40:E44)/5*60%</f>
        <v>0</v>
      </c>
      <c r="F45" s="174">
        <f>SUM(F40:F44)/5*20%</f>
        <v>0</v>
      </c>
      <c r="G45" s="174">
        <f>SUM(G40:G44)/5*20%</f>
        <v>0</v>
      </c>
      <c r="H45" s="517"/>
      <c r="I45" s="517"/>
      <c r="J45" s="520"/>
      <c r="K45" s="168"/>
      <c r="L45"/>
    </row>
    <row r="46" spans="1:12" ht="24.75" customHeight="1" x14ac:dyDescent="0.25">
      <c r="A46" s="155"/>
      <c r="B46" s="510">
        <v>6</v>
      </c>
      <c r="C46" s="511" t="s">
        <v>269</v>
      </c>
      <c r="D46" s="171" t="s">
        <v>270</v>
      </c>
      <c r="E46" s="175"/>
      <c r="F46" s="175"/>
      <c r="G46" s="175"/>
      <c r="H46" s="517"/>
      <c r="I46" s="517">
        <f>SUM(E52:G52)</f>
        <v>0</v>
      </c>
      <c r="J46" s="516"/>
      <c r="K46" s="168"/>
      <c r="L46"/>
    </row>
    <row r="47" spans="1:12" ht="36" customHeight="1" x14ac:dyDescent="0.25">
      <c r="A47" s="155"/>
      <c r="B47" s="510"/>
      <c r="C47" s="511"/>
      <c r="D47" s="171" t="s">
        <v>271</v>
      </c>
      <c r="E47" s="175"/>
      <c r="F47" s="175"/>
      <c r="G47" s="175"/>
      <c r="H47" s="517"/>
      <c r="I47" s="517"/>
      <c r="J47" s="516"/>
      <c r="K47" s="168"/>
      <c r="L47"/>
    </row>
    <row r="48" spans="1:12" ht="24.75" customHeight="1" x14ac:dyDescent="0.25">
      <c r="A48" s="155"/>
      <c r="B48" s="510"/>
      <c r="C48" s="511"/>
      <c r="D48" s="171" t="s">
        <v>272</v>
      </c>
      <c r="E48" s="175"/>
      <c r="F48" s="175"/>
      <c r="G48" s="175"/>
      <c r="H48" s="517"/>
      <c r="I48" s="517"/>
      <c r="J48" s="516"/>
      <c r="K48" s="168"/>
      <c r="L48"/>
    </row>
    <row r="49" spans="1:12" ht="15.75" customHeight="1" x14ac:dyDescent="0.25">
      <c r="A49" s="155"/>
      <c r="B49" s="510"/>
      <c r="C49" s="511"/>
      <c r="D49" s="171" t="s">
        <v>273</v>
      </c>
      <c r="E49" s="175"/>
      <c r="F49" s="175"/>
      <c r="G49" s="175"/>
      <c r="H49" s="517"/>
      <c r="I49" s="517"/>
      <c r="J49" s="516"/>
      <c r="K49" s="168"/>
      <c r="L49"/>
    </row>
    <row r="50" spans="1:12" ht="12.75" customHeight="1" x14ac:dyDescent="0.25">
      <c r="A50" s="155"/>
      <c r="B50" s="510"/>
      <c r="C50" s="511"/>
      <c r="D50" s="171" t="s">
        <v>274</v>
      </c>
      <c r="E50" s="175"/>
      <c r="F50" s="175"/>
      <c r="G50" s="175"/>
      <c r="H50" s="517"/>
      <c r="I50" s="517"/>
      <c r="J50" s="516"/>
      <c r="K50" s="168"/>
      <c r="L50"/>
    </row>
    <row r="51" spans="1:12" ht="15" customHeight="1" x14ac:dyDescent="0.25">
      <c r="A51" s="155"/>
      <c r="B51" s="510"/>
      <c r="C51" s="511"/>
      <c r="D51" s="171" t="s">
        <v>275</v>
      </c>
      <c r="E51" s="175"/>
      <c r="F51" s="175"/>
      <c r="G51" s="175"/>
      <c r="H51" s="517"/>
      <c r="I51" s="517"/>
      <c r="J51" s="516"/>
      <c r="K51" s="168"/>
      <c r="L51"/>
    </row>
    <row r="52" spans="1:12" ht="24.75" customHeight="1" x14ac:dyDescent="0.25">
      <c r="A52" s="155"/>
      <c r="B52" s="504" t="s">
        <v>251</v>
      </c>
      <c r="C52" s="504"/>
      <c r="D52" s="504"/>
      <c r="E52" s="174">
        <f>SUM(E46:E51)/6*60%</f>
        <v>0</v>
      </c>
      <c r="F52" s="174">
        <f>SUM(F46:F51)/6*20%</f>
        <v>0</v>
      </c>
      <c r="G52" s="174">
        <f>SUM(G46:G51)/6*20%</f>
        <v>0</v>
      </c>
      <c r="H52" s="517"/>
      <c r="I52" s="517"/>
      <c r="J52" s="516"/>
      <c r="K52" s="168"/>
      <c r="L52"/>
    </row>
    <row r="53" spans="1:12" ht="24.75" customHeight="1" x14ac:dyDescent="0.25">
      <c r="A53" s="155"/>
      <c r="B53" s="510">
        <v>7</v>
      </c>
      <c r="C53" s="511" t="s">
        <v>276</v>
      </c>
      <c r="D53" s="171" t="s">
        <v>277</v>
      </c>
      <c r="E53" s="175"/>
      <c r="F53" s="175"/>
      <c r="G53" s="175"/>
      <c r="H53" s="519"/>
      <c r="I53" s="513">
        <f>SUM(E57:G57)</f>
        <v>0</v>
      </c>
      <c r="J53" s="516"/>
      <c r="K53" s="168"/>
      <c r="L53"/>
    </row>
    <row r="54" spans="1:12" ht="47.25" customHeight="1" x14ac:dyDescent="0.25">
      <c r="A54" s="155"/>
      <c r="B54" s="510"/>
      <c r="C54" s="511"/>
      <c r="D54" s="171" t="s">
        <v>278</v>
      </c>
      <c r="E54" s="175"/>
      <c r="F54" s="175"/>
      <c r="G54" s="175"/>
      <c r="H54" s="519"/>
      <c r="I54" s="514"/>
      <c r="J54" s="516"/>
      <c r="K54" s="168"/>
      <c r="L54"/>
    </row>
    <row r="55" spans="1:12" ht="14.25" customHeight="1" x14ac:dyDescent="0.25">
      <c r="A55" s="155"/>
      <c r="B55" s="510"/>
      <c r="C55" s="511"/>
      <c r="D55" s="171" t="s">
        <v>279</v>
      </c>
      <c r="E55" s="175"/>
      <c r="F55" s="175"/>
      <c r="G55" s="175"/>
      <c r="H55" s="519"/>
      <c r="I55" s="514"/>
      <c r="J55" s="516"/>
      <c r="K55" s="168"/>
      <c r="L55"/>
    </row>
    <row r="56" spans="1:12" ht="27" customHeight="1" x14ac:dyDescent="0.25">
      <c r="A56" s="155"/>
      <c r="B56" s="510"/>
      <c r="C56" s="511"/>
      <c r="D56" s="171" t="s">
        <v>280</v>
      </c>
      <c r="E56" s="175"/>
      <c r="F56" s="175"/>
      <c r="G56" s="175"/>
      <c r="H56" s="519"/>
      <c r="I56" s="514"/>
      <c r="J56" s="516"/>
      <c r="K56" s="168"/>
      <c r="L56"/>
    </row>
    <row r="57" spans="1:12" ht="24.75" customHeight="1" x14ac:dyDescent="0.25">
      <c r="A57" s="155"/>
      <c r="B57" s="504" t="s">
        <v>251</v>
      </c>
      <c r="C57" s="504"/>
      <c r="D57" s="504"/>
      <c r="E57" s="174">
        <f>SUM(E53:E56)/4*60%</f>
        <v>0</v>
      </c>
      <c r="F57" s="174">
        <f>SUM(F53:F56)/4*20%</f>
        <v>0</v>
      </c>
      <c r="G57" s="174">
        <f>SUM(G53:G56)/4*20%</f>
        <v>0</v>
      </c>
      <c r="H57" s="519"/>
      <c r="I57" s="515"/>
      <c r="J57" s="516"/>
      <c r="K57" s="168"/>
      <c r="L57"/>
    </row>
    <row r="58" spans="1:12" ht="34.5" customHeight="1" x14ac:dyDescent="0.25">
      <c r="A58" s="155"/>
      <c r="B58" s="510">
        <v>8</v>
      </c>
      <c r="C58" s="511" t="s">
        <v>281</v>
      </c>
      <c r="D58" s="176" t="s">
        <v>282</v>
      </c>
      <c r="E58" s="177"/>
      <c r="F58" s="177"/>
      <c r="G58" s="177"/>
      <c r="H58" s="512"/>
      <c r="I58" s="517">
        <f>SUM(E65:G65)</f>
        <v>0</v>
      </c>
      <c r="J58" s="518"/>
      <c r="K58" s="168"/>
      <c r="L58"/>
    </row>
    <row r="59" spans="1:12" ht="24.75" customHeight="1" x14ac:dyDescent="0.25">
      <c r="A59" s="155"/>
      <c r="B59" s="510"/>
      <c r="C59" s="511"/>
      <c r="D59" s="176" t="s">
        <v>283</v>
      </c>
      <c r="E59" s="177"/>
      <c r="F59" s="177"/>
      <c r="G59" s="177"/>
      <c r="H59" s="512"/>
      <c r="I59" s="517"/>
      <c r="J59" s="518"/>
      <c r="K59" s="168"/>
      <c r="L59"/>
    </row>
    <row r="60" spans="1:12" ht="24.75" customHeight="1" x14ac:dyDescent="0.25">
      <c r="A60" s="155"/>
      <c r="B60" s="510"/>
      <c r="C60" s="511"/>
      <c r="D60" s="176" t="s">
        <v>284</v>
      </c>
      <c r="E60" s="177"/>
      <c r="F60" s="177"/>
      <c r="G60" s="177"/>
      <c r="H60" s="512"/>
      <c r="I60" s="517"/>
      <c r="J60" s="518"/>
      <c r="K60" s="168"/>
      <c r="L60"/>
    </row>
    <row r="61" spans="1:12" ht="36.75" customHeight="1" x14ac:dyDescent="0.25">
      <c r="A61" s="155"/>
      <c r="B61" s="510"/>
      <c r="C61" s="511"/>
      <c r="D61" s="176" t="s">
        <v>285</v>
      </c>
      <c r="E61" s="177"/>
      <c r="F61" s="177"/>
      <c r="G61" s="177"/>
      <c r="H61" s="512"/>
      <c r="I61" s="517"/>
      <c r="J61" s="518"/>
      <c r="K61" s="168"/>
      <c r="L61"/>
    </row>
    <row r="62" spans="1:12" ht="44.25" customHeight="1" x14ac:dyDescent="0.25">
      <c r="A62" s="155"/>
      <c r="B62" s="510"/>
      <c r="C62" s="511"/>
      <c r="D62" s="176" t="s">
        <v>286</v>
      </c>
      <c r="E62" s="177"/>
      <c r="F62" s="177"/>
      <c r="G62" s="177"/>
      <c r="H62" s="512"/>
      <c r="I62" s="517"/>
      <c r="J62" s="518"/>
      <c r="K62" s="168"/>
      <c r="L62"/>
    </row>
    <row r="63" spans="1:12" ht="44.25" customHeight="1" x14ac:dyDescent="0.25">
      <c r="A63" s="155"/>
      <c r="B63" s="510"/>
      <c r="C63" s="511"/>
      <c r="D63" s="176" t="s">
        <v>287</v>
      </c>
      <c r="E63" s="177"/>
      <c r="F63" s="177"/>
      <c r="G63" s="177"/>
      <c r="H63" s="512"/>
      <c r="I63" s="517"/>
      <c r="J63" s="518"/>
      <c r="K63" s="168"/>
      <c r="L63"/>
    </row>
    <row r="64" spans="1:12" ht="26.25" customHeight="1" x14ac:dyDescent="0.25">
      <c r="A64" s="155"/>
      <c r="B64" s="510"/>
      <c r="C64" s="511"/>
      <c r="D64" s="176" t="s">
        <v>288</v>
      </c>
      <c r="E64" s="177"/>
      <c r="F64" s="177"/>
      <c r="G64" s="177"/>
      <c r="H64" s="512"/>
      <c r="I64" s="517"/>
      <c r="J64" s="518"/>
      <c r="K64" s="168"/>
      <c r="L64"/>
    </row>
    <row r="65" spans="1:13" ht="24.75" customHeight="1" x14ac:dyDescent="0.25">
      <c r="A65" s="155"/>
      <c r="B65" s="504" t="s">
        <v>251</v>
      </c>
      <c r="C65" s="504"/>
      <c r="D65" s="504"/>
      <c r="E65" s="174">
        <f>SUM(E58:E64)/7*60%</f>
        <v>0</v>
      </c>
      <c r="F65" s="174">
        <f>SUM(F58:F64)/7*20%</f>
        <v>0</v>
      </c>
      <c r="G65" s="174">
        <f>SUM(G58:G64)/7*20%</f>
        <v>0</v>
      </c>
      <c r="H65" s="512"/>
      <c r="I65" s="517"/>
      <c r="J65" s="518"/>
      <c r="K65" s="168"/>
      <c r="L65"/>
    </row>
    <row r="66" spans="1:13" ht="24.75" customHeight="1" x14ac:dyDescent="0.25">
      <c r="A66" s="155"/>
      <c r="B66" s="510">
        <v>9</v>
      </c>
      <c r="C66" s="511" t="s">
        <v>289</v>
      </c>
      <c r="D66" s="176" t="s">
        <v>290</v>
      </c>
      <c r="E66" s="177"/>
      <c r="F66" s="177"/>
      <c r="G66" s="177"/>
      <c r="H66" s="512"/>
      <c r="I66" s="513">
        <f>SUM(E70:G70)</f>
        <v>0</v>
      </c>
      <c r="J66" s="516"/>
      <c r="K66" s="168"/>
      <c r="L66"/>
    </row>
    <row r="67" spans="1:13" ht="24.75" customHeight="1" x14ac:dyDescent="0.25">
      <c r="A67" s="155"/>
      <c r="B67" s="510"/>
      <c r="C67" s="511"/>
      <c r="D67" s="176" t="s">
        <v>291</v>
      </c>
      <c r="E67" s="177"/>
      <c r="F67" s="177"/>
      <c r="G67" s="177"/>
      <c r="H67" s="512"/>
      <c r="I67" s="514"/>
      <c r="J67" s="516"/>
      <c r="K67" s="168"/>
      <c r="L67"/>
    </row>
    <row r="68" spans="1:13" ht="24.75" customHeight="1" x14ac:dyDescent="0.25">
      <c r="A68" s="155"/>
      <c r="B68" s="510"/>
      <c r="C68" s="511"/>
      <c r="D68" s="176" t="s">
        <v>292</v>
      </c>
      <c r="E68" s="177"/>
      <c r="F68" s="177"/>
      <c r="G68" s="177"/>
      <c r="H68" s="512"/>
      <c r="I68" s="514"/>
      <c r="J68" s="516"/>
      <c r="K68" s="168"/>
      <c r="L68"/>
    </row>
    <row r="69" spans="1:13" ht="34.5" customHeight="1" x14ac:dyDescent="0.25">
      <c r="A69" s="155"/>
      <c r="B69" s="510"/>
      <c r="C69" s="511"/>
      <c r="D69" s="171" t="s">
        <v>293</v>
      </c>
      <c r="E69" s="177"/>
      <c r="F69" s="177"/>
      <c r="G69" s="177"/>
      <c r="H69" s="512"/>
      <c r="I69" s="514"/>
      <c r="J69" s="516"/>
      <c r="K69" s="168"/>
      <c r="L69"/>
    </row>
    <row r="70" spans="1:13" ht="24.75" customHeight="1" x14ac:dyDescent="0.25">
      <c r="A70" s="155"/>
      <c r="B70" s="504" t="s">
        <v>251</v>
      </c>
      <c r="C70" s="504"/>
      <c r="D70" s="504"/>
      <c r="E70" s="174">
        <f>SUM(E66:E69)/4*60%</f>
        <v>0</v>
      </c>
      <c r="F70" s="174">
        <f>SUM(F66:F69)/4*20%</f>
        <v>0</v>
      </c>
      <c r="G70" s="174">
        <f>SUM(G66:G69)/4*20%</f>
        <v>0</v>
      </c>
      <c r="H70" s="512"/>
      <c r="I70" s="515"/>
      <c r="J70" s="516"/>
      <c r="K70" s="168"/>
      <c r="L70"/>
    </row>
    <row r="71" spans="1:13" x14ac:dyDescent="0.25">
      <c r="A71" s="155"/>
      <c r="B71" s="504" t="s">
        <v>294</v>
      </c>
      <c r="C71" s="504"/>
      <c r="D71" s="504"/>
      <c r="E71" s="179">
        <f>AVERAGE(E70,E65,E57,E52,E45,E39,E34,E28,E22)</f>
        <v>0</v>
      </c>
      <c r="F71" s="179">
        <f>AVERAGE(F70,F65,F57,F52,F45,F39,F34,F28,F22)</f>
        <v>0</v>
      </c>
      <c r="G71" s="179">
        <f>AVERAGE(G70,G65,G57,G52,G45,G39,G34,G28,G22)</f>
        <v>0</v>
      </c>
      <c r="H71" s="168"/>
      <c r="I71" s="168"/>
      <c r="J71" s="168"/>
      <c r="K71" s="168"/>
      <c r="L71"/>
    </row>
    <row r="72" spans="1:13" ht="15.75" thickBot="1" x14ac:dyDescent="0.3">
      <c r="A72" s="155"/>
      <c r="B72" s="168"/>
      <c r="C72" s="168"/>
      <c r="D72" s="180"/>
      <c r="E72" s="181"/>
      <c r="F72" s="181"/>
      <c r="G72" s="181"/>
      <c r="H72" s="168"/>
      <c r="I72" s="168"/>
      <c r="J72" s="168"/>
      <c r="K72" s="168"/>
      <c r="L72"/>
    </row>
    <row r="73" spans="1:13" ht="18.75" customHeight="1" thickBot="1" x14ac:dyDescent="0.3">
      <c r="A73" s="155"/>
      <c r="B73" s="182"/>
      <c r="C73" s="182"/>
      <c r="D73" s="182"/>
      <c r="E73" s="505" t="s">
        <v>295</v>
      </c>
      <c r="F73" s="506"/>
      <c r="G73" s="507"/>
      <c r="H73" s="183"/>
      <c r="I73" s="184">
        <f>AVERAGE(I18:I70)</f>
        <v>0</v>
      </c>
      <c r="J73" s="185">
        <f>I73/5*100%</f>
        <v>0</v>
      </c>
      <c r="K73" s="168"/>
      <c r="L73"/>
    </row>
    <row r="74" spans="1:13" ht="36" customHeight="1" x14ac:dyDescent="0.25">
      <c r="A74" s="155"/>
      <c r="B74" s="155"/>
      <c r="C74" s="155"/>
      <c r="D74" s="186"/>
      <c r="E74" s="155"/>
      <c r="F74" s="155"/>
      <c r="G74" s="155"/>
      <c r="H74" s="155"/>
      <c r="I74" s="155"/>
      <c r="J74" s="155"/>
      <c r="K74" s="168"/>
      <c r="L74"/>
      <c r="M74"/>
    </row>
    <row r="75" spans="1:13" ht="30" customHeight="1" x14ac:dyDescent="0.25">
      <c r="A75" s="155"/>
      <c r="B75" s="155"/>
      <c r="C75" s="187" t="s">
        <v>120</v>
      </c>
      <c r="D75" s="187"/>
      <c r="E75" s="155"/>
      <c r="F75" s="155"/>
      <c r="G75" s="155"/>
      <c r="H75" s="508"/>
      <c r="I75" s="508"/>
      <c r="J75" s="188"/>
      <c r="K75" s="168"/>
      <c r="L75"/>
      <c r="M75"/>
    </row>
    <row r="76" spans="1:13" ht="30" customHeight="1" x14ac:dyDescent="0.25">
      <c r="A76" s="155"/>
      <c r="B76" s="155"/>
      <c r="C76" s="187" t="s">
        <v>121</v>
      </c>
      <c r="D76" s="187"/>
      <c r="E76" s="155"/>
      <c r="F76" s="155"/>
      <c r="G76" s="155"/>
      <c r="H76" s="509" t="s">
        <v>122</v>
      </c>
      <c r="I76" s="509"/>
      <c r="J76" s="187" t="s">
        <v>296</v>
      </c>
      <c r="K76" s="168"/>
      <c r="L76"/>
      <c r="M76"/>
    </row>
    <row r="77" spans="1:13" x14ac:dyDescent="0.25">
      <c r="A77" s="155"/>
      <c r="B77" s="155"/>
      <c r="C77" s="155"/>
      <c r="D77" s="155"/>
      <c r="E77" s="155"/>
      <c r="F77" s="155"/>
      <c r="G77" s="155"/>
      <c r="H77" s="155"/>
      <c r="I77" s="155"/>
      <c r="J77" s="155"/>
      <c r="K77" s="155"/>
      <c r="L77"/>
      <c r="M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A143"/>
      <c r="K143"/>
      <c r="L143"/>
    </row>
    <row r="144" spans="1:12" x14ac:dyDescent="0.25">
      <c r="A144"/>
      <c r="K144"/>
      <c r="L144"/>
    </row>
    <row r="145" spans="1:12" x14ac:dyDescent="0.25">
      <c r="A145"/>
      <c r="K145"/>
      <c r="L145"/>
    </row>
    <row r="146" spans="1:12" x14ac:dyDescent="0.25">
      <c r="A146"/>
      <c r="K146"/>
      <c r="L146"/>
    </row>
    <row r="147" spans="1:12" x14ac:dyDescent="0.25">
      <c r="K147"/>
      <c r="L147"/>
    </row>
    <row r="148" spans="1:12" x14ac:dyDescent="0.25">
      <c r="K148"/>
      <c r="L148"/>
    </row>
    <row r="149" spans="1:12" x14ac:dyDescent="0.25">
      <c r="K149"/>
      <c r="L149"/>
    </row>
    <row r="150" spans="1:12" x14ac:dyDescent="0.25">
      <c r="K150"/>
      <c r="L150"/>
    </row>
    <row r="151" spans="1:12" x14ac:dyDescent="0.25">
      <c r="K151"/>
      <c r="L151"/>
    </row>
    <row r="152" spans="1:12" x14ac:dyDescent="0.25">
      <c r="K152"/>
      <c r="L152"/>
    </row>
    <row r="153" spans="1:12" x14ac:dyDescent="0.25">
      <c r="K153"/>
      <c r="L153"/>
    </row>
    <row r="154" spans="1:12" x14ac:dyDescent="0.25">
      <c r="K154"/>
      <c r="L154"/>
    </row>
    <row r="155" spans="1:12" x14ac:dyDescent="0.25">
      <c r="K155"/>
      <c r="L155"/>
    </row>
    <row r="156" spans="1:12" x14ac:dyDescent="0.25">
      <c r="K156"/>
      <c r="L156"/>
    </row>
    <row r="157" spans="1:12" x14ac:dyDescent="0.25">
      <c r="K157"/>
      <c r="L157"/>
    </row>
    <row r="158" spans="1:12" x14ac:dyDescent="0.25">
      <c r="K158"/>
      <c r="L158"/>
    </row>
    <row r="159" spans="1:12" x14ac:dyDescent="0.25">
      <c r="K159"/>
      <c r="L159"/>
    </row>
    <row r="160" spans="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row r="256" spans="11:12" x14ac:dyDescent="0.25">
      <c r="K256"/>
      <c r="L256"/>
    </row>
    <row r="257" spans="11:12" x14ac:dyDescent="0.25">
      <c r="K257"/>
      <c r="L257"/>
    </row>
    <row r="258" spans="11:12" x14ac:dyDescent="0.25">
      <c r="K258"/>
      <c r="L258"/>
    </row>
    <row r="259" spans="11:12" x14ac:dyDescent="0.25">
      <c r="K259"/>
      <c r="L259"/>
    </row>
  </sheetData>
  <mergeCells count="76">
    <mergeCell ref="B6:J6"/>
    <mergeCell ref="B1:C4"/>
    <mergeCell ref="D1:I1"/>
    <mergeCell ref="D2:I2"/>
    <mergeCell ref="D3:I3"/>
    <mergeCell ref="D4:I4"/>
    <mergeCell ref="J15:J17"/>
    <mergeCell ref="B8:J8"/>
    <mergeCell ref="C9:I9"/>
    <mergeCell ref="C10:I10"/>
    <mergeCell ref="C11:I11"/>
    <mergeCell ref="C12:I12"/>
    <mergeCell ref="C13:I13"/>
    <mergeCell ref="B15:C17"/>
    <mergeCell ref="D15:D17"/>
    <mergeCell ref="E15:G15"/>
    <mergeCell ref="H15:H17"/>
    <mergeCell ref="I15:I17"/>
    <mergeCell ref="B18:B21"/>
    <mergeCell ref="C18:C21"/>
    <mergeCell ref="H18:H22"/>
    <mergeCell ref="I18:I22"/>
    <mergeCell ref="J18:J22"/>
    <mergeCell ref="B22:D22"/>
    <mergeCell ref="B23:B27"/>
    <mergeCell ref="C23:C27"/>
    <mergeCell ref="H23:H28"/>
    <mergeCell ref="I23:I28"/>
    <mergeCell ref="J23:J28"/>
    <mergeCell ref="B28:D28"/>
    <mergeCell ref="B29:B33"/>
    <mergeCell ref="C29:C33"/>
    <mergeCell ref="H29:H34"/>
    <mergeCell ref="I29:I34"/>
    <mergeCell ref="J29:J34"/>
    <mergeCell ref="B34:D34"/>
    <mergeCell ref="B35:B38"/>
    <mergeCell ref="C35:C38"/>
    <mergeCell ref="H35:H39"/>
    <mergeCell ref="I35:I39"/>
    <mergeCell ref="J35:J39"/>
    <mergeCell ref="B39:D39"/>
    <mergeCell ref="B40:B44"/>
    <mergeCell ref="C40:C44"/>
    <mergeCell ref="H40:H45"/>
    <mergeCell ref="I40:I45"/>
    <mergeCell ref="J40:J45"/>
    <mergeCell ref="B45:D45"/>
    <mergeCell ref="B46:B51"/>
    <mergeCell ref="C46:C51"/>
    <mergeCell ref="H46:H52"/>
    <mergeCell ref="I46:I52"/>
    <mergeCell ref="J46:J52"/>
    <mergeCell ref="B52:D52"/>
    <mergeCell ref="B53:B56"/>
    <mergeCell ref="C53:C56"/>
    <mergeCell ref="H53:H57"/>
    <mergeCell ref="I53:I57"/>
    <mergeCell ref="J53:J57"/>
    <mergeCell ref="B57:D57"/>
    <mergeCell ref="J66:J70"/>
    <mergeCell ref="B70:D70"/>
    <mergeCell ref="B58:B64"/>
    <mergeCell ref="C58:C64"/>
    <mergeCell ref="H58:H65"/>
    <mergeCell ref="I58:I65"/>
    <mergeCell ref="J58:J65"/>
    <mergeCell ref="B65:D65"/>
    <mergeCell ref="B71:D71"/>
    <mergeCell ref="E73:G73"/>
    <mergeCell ref="H75:I75"/>
    <mergeCell ref="H76:I76"/>
    <mergeCell ref="B66:B69"/>
    <mergeCell ref="C66:C69"/>
    <mergeCell ref="H66:H70"/>
    <mergeCell ref="I66:I70"/>
  </mergeCells>
  <dataValidations count="2">
    <dataValidation type="whole" allowBlank="1" showInputMessage="1" showErrorMessage="1" sqref="E53:G56">
      <formula1>1</formula1>
      <formula2>5</formula2>
    </dataValidation>
    <dataValidation type="whole" showInputMessage="1" showErrorMessage="1" sqref="E58:G64 E18:G21 E23:G27 E29:G33 E35:G38 E40:G44 E46:G51 E66:G69">
      <formula1>1</formula1>
      <formula2>5</formula2>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6" zoomScale="55" zoomScaleNormal="55" workbookViewId="0">
      <selection activeCell="G27" sqref="G27"/>
    </sheetView>
  </sheetViews>
  <sheetFormatPr baseColWidth="10" defaultColWidth="11.42578125" defaultRowHeight="18" x14ac:dyDescent="0.25"/>
  <cols>
    <col min="1" max="1" width="5.28515625" style="190" customWidth="1"/>
    <col min="2" max="2" width="4.7109375" style="190" customWidth="1"/>
    <col min="3" max="3" width="57.28515625" style="190" customWidth="1"/>
    <col min="4" max="4" width="59.28515625" style="190" customWidth="1"/>
    <col min="5" max="5" width="37.42578125" style="190" customWidth="1"/>
    <col min="6" max="6" width="40.85546875" style="190" customWidth="1"/>
    <col min="7" max="7" width="37.85546875" style="190" customWidth="1"/>
    <col min="8" max="8" width="7" style="190" customWidth="1"/>
    <col min="9" max="9" width="8.28515625" style="190" customWidth="1"/>
    <col min="10" max="10" width="24.7109375" style="190" bestFit="1" customWidth="1"/>
    <col min="11" max="16384" width="11.42578125" style="190"/>
  </cols>
  <sheetData>
    <row r="1" spans="1:9" ht="30" customHeight="1" x14ac:dyDescent="0.25">
      <c r="B1" s="516"/>
      <c r="C1" s="516"/>
      <c r="D1" s="566" t="str">
        <f>+'[1]ANEXO 1'!C1</f>
        <v>SUPERINTENDENCIA DE SOCIEDADES</v>
      </c>
      <c r="E1" s="566"/>
      <c r="F1" s="566"/>
      <c r="G1" s="567" t="s">
        <v>199</v>
      </c>
      <c r="H1" s="567"/>
    </row>
    <row r="2" spans="1:9" ht="30" customHeight="1" x14ac:dyDescent="0.25">
      <c r="B2" s="516"/>
      <c r="C2" s="516"/>
      <c r="D2" s="566" t="str">
        <f>+'[1]ANEXO 1'!C2</f>
        <v>SISTEMA DE GESTION INTEGRADO</v>
      </c>
      <c r="E2" s="566"/>
      <c r="F2" s="566"/>
      <c r="G2" s="567" t="s">
        <v>205</v>
      </c>
      <c r="H2" s="567"/>
    </row>
    <row r="3" spans="1:9" ht="30" customHeight="1" x14ac:dyDescent="0.25">
      <c r="B3" s="516"/>
      <c r="C3" s="516"/>
      <c r="D3" s="566" t="str">
        <f>+'[1]ANEXO 1'!C3</f>
        <v>PROCESO: GESTION DE TALENTO HUMANO</v>
      </c>
      <c r="E3" s="566"/>
      <c r="F3" s="566"/>
      <c r="G3" s="567" t="s">
        <v>204</v>
      </c>
      <c r="H3" s="567"/>
    </row>
    <row r="4" spans="1:9" ht="30" customHeight="1" x14ac:dyDescent="0.25">
      <c r="B4" s="516"/>
      <c r="C4" s="516"/>
      <c r="D4" s="568" t="str">
        <f>+'[1]ANEXO 1'!C4</f>
        <v>FORMATO: ACUERDOS DE GESTIÓN</v>
      </c>
      <c r="E4" s="568"/>
      <c r="F4" s="568"/>
      <c r="G4" s="567" t="s">
        <v>203</v>
      </c>
      <c r="H4" s="567"/>
    </row>
    <row r="5" spans="1:9" ht="18.75" thickBot="1" x14ac:dyDescent="0.3">
      <c r="A5" s="191"/>
      <c r="B5" s="191"/>
      <c r="C5" s="191"/>
      <c r="D5" s="191"/>
      <c r="E5" s="191"/>
      <c r="F5" s="191"/>
      <c r="G5" s="191"/>
      <c r="H5" s="191"/>
      <c r="I5" s="191"/>
    </row>
    <row r="6" spans="1:9" ht="36.75" customHeight="1" thickBot="1" x14ac:dyDescent="0.3">
      <c r="A6" s="191"/>
      <c r="B6" s="569" t="s">
        <v>297</v>
      </c>
      <c r="C6" s="570"/>
      <c r="D6" s="570"/>
      <c r="E6" s="570"/>
      <c r="F6" s="570"/>
      <c r="G6" s="570"/>
      <c r="H6" s="571"/>
      <c r="I6" s="191"/>
    </row>
    <row r="7" spans="1:9" x14ac:dyDescent="0.25">
      <c r="A7" s="191"/>
      <c r="B7" s="192"/>
      <c r="C7" s="193" t="s">
        <v>298</v>
      </c>
      <c r="D7" s="572"/>
      <c r="E7" s="572"/>
      <c r="F7" s="572"/>
      <c r="G7" s="572"/>
      <c r="H7" s="194"/>
      <c r="I7" s="191"/>
    </row>
    <row r="8" spans="1:9" x14ac:dyDescent="0.25">
      <c r="A8" s="191"/>
      <c r="B8" s="192"/>
      <c r="C8" s="193" t="s">
        <v>299</v>
      </c>
      <c r="D8" s="552"/>
      <c r="E8" s="552"/>
      <c r="F8" s="552"/>
      <c r="G8" s="552"/>
      <c r="H8" s="194"/>
      <c r="I8" s="191"/>
    </row>
    <row r="9" spans="1:9" x14ac:dyDescent="0.25">
      <c r="A9" s="191"/>
      <c r="B9" s="192"/>
      <c r="C9" s="193" t="s">
        <v>300</v>
      </c>
      <c r="D9" s="552"/>
      <c r="E9" s="552"/>
      <c r="F9" s="552"/>
      <c r="G9" s="552"/>
      <c r="H9" s="194"/>
      <c r="I9" s="191"/>
    </row>
    <row r="10" spans="1:9" ht="18.75" thickBot="1" x14ac:dyDescent="0.3">
      <c r="A10" s="191"/>
      <c r="B10" s="192"/>
      <c r="C10" s="193"/>
      <c r="D10" s="195"/>
      <c r="E10" s="195"/>
      <c r="F10" s="195"/>
      <c r="G10" s="195"/>
      <c r="H10" s="194"/>
      <c r="I10" s="191"/>
    </row>
    <row r="11" spans="1:9" ht="36" customHeight="1" thickBot="1" x14ac:dyDescent="0.3">
      <c r="A11" s="191"/>
      <c r="B11" s="553" t="s">
        <v>301</v>
      </c>
      <c r="C11" s="554"/>
      <c r="D11" s="554"/>
      <c r="E11" s="554"/>
      <c r="F11" s="554"/>
      <c r="G11" s="554"/>
      <c r="H11" s="555"/>
      <c r="I11" s="191"/>
    </row>
    <row r="12" spans="1:9" x14ac:dyDescent="0.25">
      <c r="A12" s="191"/>
      <c r="B12" s="192"/>
      <c r="C12" s="196"/>
      <c r="D12" s="196"/>
      <c r="E12" s="196"/>
      <c r="F12" s="196"/>
      <c r="G12" s="196"/>
      <c r="H12" s="194"/>
      <c r="I12" s="191"/>
    </row>
    <row r="13" spans="1:9" x14ac:dyDescent="0.25">
      <c r="A13" s="191"/>
      <c r="B13" s="192"/>
      <c r="C13" s="564" t="s">
        <v>302</v>
      </c>
      <c r="D13" s="197"/>
      <c r="E13" s="197"/>
      <c r="F13" s="556"/>
      <c r="G13" s="556"/>
      <c r="H13" s="557"/>
      <c r="I13" s="191"/>
    </row>
    <row r="14" spans="1:9" x14ac:dyDescent="0.25">
      <c r="A14" s="191"/>
      <c r="B14" s="192"/>
      <c r="C14" s="564"/>
      <c r="D14" s="198">
        <f>[2]Concertación!P21</f>
        <v>0</v>
      </c>
      <c r="E14" s="565">
        <f>(D14*D15)/100%</f>
        <v>0</v>
      </c>
      <c r="F14" s="556"/>
      <c r="G14" s="556"/>
      <c r="H14" s="557"/>
      <c r="I14" s="191"/>
    </row>
    <row r="15" spans="1:9" ht="40.5" customHeight="1" x14ac:dyDescent="0.25">
      <c r="A15" s="191"/>
      <c r="B15" s="192"/>
      <c r="C15" s="199" t="s">
        <v>303</v>
      </c>
      <c r="D15" s="200">
        <v>0.8</v>
      </c>
      <c r="E15" s="565"/>
      <c r="F15" s="556"/>
      <c r="G15" s="556"/>
      <c r="H15" s="557"/>
      <c r="I15" s="191"/>
    </row>
    <row r="16" spans="1:9" x14ac:dyDescent="0.25">
      <c r="A16" s="191"/>
      <c r="B16" s="192"/>
      <c r="C16" s="197" t="s">
        <v>304</v>
      </c>
      <c r="D16" s="201">
        <f>'[2]ANEXO 2'!I73</f>
        <v>0</v>
      </c>
      <c r="E16" s="565">
        <f>(D16*D17)/5</f>
        <v>0</v>
      </c>
      <c r="F16" s="556"/>
      <c r="G16" s="556"/>
      <c r="H16" s="557"/>
      <c r="I16" s="191"/>
    </row>
    <row r="17" spans="1:9" x14ac:dyDescent="0.25">
      <c r="A17" s="191"/>
      <c r="B17" s="192"/>
      <c r="C17" s="197" t="s">
        <v>305</v>
      </c>
      <c r="D17" s="200">
        <v>0.2</v>
      </c>
      <c r="E17" s="565"/>
      <c r="F17" s="556"/>
      <c r="G17" s="556"/>
      <c r="H17" s="557"/>
      <c r="I17" s="191"/>
    </row>
    <row r="18" spans="1:9" x14ac:dyDescent="0.25">
      <c r="A18" s="191"/>
      <c r="B18" s="192"/>
      <c r="C18" s="197"/>
      <c r="D18" s="200"/>
      <c r="E18" s="202"/>
      <c r="F18" s="556"/>
      <c r="G18" s="556"/>
      <c r="H18" s="557"/>
      <c r="I18" s="191"/>
    </row>
    <row r="19" spans="1:9" x14ac:dyDescent="0.25">
      <c r="A19" s="191"/>
      <c r="B19" s="192"/>
      <c r="C19" s="197" t="s">
        <v>306</v>
      </c>
      <c r="D19" s="200"/>
      <c r="E19" s="198">
        <f>SUM(E14:E17)</f>
        <v>0</v>
      </c>
      <c r="F19" s="556"/>
      <c r="G19" s="556"/>
      <c r="H19" s="557"/>
      <c r="I19" s="191"/>
    </row>
    <row r="20" spans="1:9" x14ac:dyDescent="0.25">
      <c r="A20" s="191"/>
      <c r="B20" s="192"/>
      <c r="C20" s="196"/>
      <c r="D20" s="196"/>
      <c r="E20" s="196"/>
      <c r="F20" s="196"/>
      <c r="G20" s="556"/>
      <c r="H20" s="557"/>
      <c r="I20" s="191"/>
    </row>
    <row r="21" spans="1:9" x14ac:dyDescent="0.25">
      <c r="A21" s="191"/>
      <c r="B21" s="192"/>
      <c r="C21" s="558" t="s">
        <v>307</v>
      </c>
      <c r="D21" s="560">
        <v>0.05</v>
      </c>
      <c r="E21" s="562">
        <f>[2]Concertación!P22</f>
        <v>0</v>
      </c>
      <c r="F21" s="196"/>
      <c r="G21" s="556"/>
      <c r="H21" s="557"/>
      <c r="I21" s="191"/>
    </row>
    <row r="22" spans="1:9" x14ac:dyDescent="0.25">
      <c r="A22" s="191"/>
      <c r="B22" s="192"/>
      <c r="C22" s="559"/>
      <c r="D22" s="561"/>
      <c r="E22" s="563"/>
      <c r="F22" s="196"/>
      <c r="G22" s="65"/>
      <c r="H22" s="203"/>
      <c r="I22" s="191"/>
    </row>
    <row r="23" spans="1:9" ht="18.75" thickBot="1" x14ac:dyDescent="0.3">
      <c r="A23" s="191"/>
      <c r="B23" s="192"/>
      <c r="C23" s="196"/>
      <c r="D23" s="196"/>
      <c r="E23" s="196"/>
      <c r="F23" s="196"/>
      <c r="G23" s="65"/>
      <c r="H23" s="203"/>
      <c r="I23" s="191"/>
    </row>
    <row r="24" spans="1:9" ht="18.75" thickBot="1" x14ac:dyDescent="0.3">
      <c r="A24" s="191"/>
      <c r="B24" s="192"/>
      <c r="C24" s="196"/>
      <c r="D24" s="204" t="s">
        <v>308</v>
      </c>
      <c r="E24" s="205">
        <f>E19+E21</f>
        <v>0</v>
      </c>
      <c r="F24" s="196"/>
      <c r="G24" s="65"/>
      <c r="H24" s="203"/>
      <c r="I24" s="191"/>
    </row>
    <row r="25" spans="1:9" x14ac:dyDescent="0.25">
      <c r="A25" s="191"/>
      <c r="B25" s="192"/>
      <c r="C25" s="196"/>
      <c r="D25" s="196"/>
      <c r="E25" s="196"/>
      <c r="F25" s="196"/>
      <c r="G25" s="196"/>
      <c r="H25" s="194"/>
      <c r="I25" s="191"/>
    </row>
    <row r="26" spans="1:9" x14ac:dyDescent="0.25">
      <c r="A26" s="191"/>
      <c r="B26" s="192"/>
      <c r="C26" s="196"/>
      <c r="D26" s="196"/>
      <c r="E26" s="196"/>
      <c r="F26" s="196"/>
      <c r="G26" s="196"/>
      <c r="H26" s="194"/>
      <c r="I26" s="191"/>
    </row>
    <row r="27" spans="1:9" x14ac:dyDescent="0.25">
      <c r="A27" s="191"/>
      <c r="B27" s="192"/>
      <c r="C27" s="196"/>
      <c r="D27" s="196"/>
      <c r="E27" s="196"/>
      <c r="F27" s="196"/>
      <c r="G27" s="196"/>
      <c r="H27" s="194"/>
      <c r="I27" s="191"/>
    </row>
    <row r="28" spans="1:9" x14ac:dyDescent="0.25">
      <c r="A28" s="191"/>
      <c r="B28" s="192"/>
      <c r="C28" s="196"/>
      <c r="D28" s="196"/>
      <c r="E28" s="196"/>
      <c r="F28" s="196"/>
      <c r="G28" s="196"/>
      <c r="H28" s="194"/>
      <c r="I28" s="191"/>
    </row>
    <row r="29" spans="1:9" x14ac:dyDescent="0.25">
      <c r="A29" s="191"/>
      <c r="B29" s="192"/>
      <c r="C29" s="206"/>
      <c r="D29" s="207"/>
      <c r="E29" s="196"/>
      <c r="F29" s="206"/>
      <c r="G29" s="207"/>
      <c r="H29" s="194"/>
      <c r="I29" s="191"/>
    </row>
    <row r="30" spans="1:9" x14ac:dyDescent="0.25">
      <c r="A30" s="191"/>
      <c r="B30" s="192"/>
      <c r="C30" s="551" t="s">
        <v>197</v>
      </c>
      <c r="D30" s="551"/>
      <c r="E30" s="196"/>
      <c r="F30" s="551" t="s">
        <v>309</v>
      </c>
      <c r="G30" s="551"/>
      <c r="H30" s="203"/>
      <c r="I30" s="191"/>
    </row>
    <row r="31" spans="1:9" x14ac:dyDescent="0.25">
      <c r="A31" s="191"/>
      <c r="B31" s="192"/>
      <c r="C31" s="196"/>
      <c r="D31" s="196"/>
      <c r="E31" s="196"/>
      <c r="F31" s="196"/>
      <c r="G31" s="196"/>
      <c r="H31" s="194"/>
      <c r="I31" s="191"/>
    </row>
    <row r="32" spans="1:9" x14ac:dyDescent="0.25">
      <c r="A32" s="191"/>
      <c r="B32" s="192"/>
      <c r="C32" s="196"/>
      <c r="D32" s="196"/>
      <c r="E32" s="196"/>
      <c r="F32" s="196"/>
      <c r="G32" s="196"/>
      <c r="H32" s="194"/>
      <c r="I32" s="191"/>
    </row>
    <row r="33" spans="1:9" x14ac:dyDescent="0.25">
      <c r="A33" s="191"/>
      <c r="B33" s="192"/>
      <c r="C33" s="196"/>
      <c r="D33" s="196"/>
      <c r="E33" s="196"/>
      <c r="F33" s="196"/>
      <c r="G33" s="196"/>
      <c r="H33" s="194"/>
      <c r="I33" s="191"/>
    </row>
    <row r="34" spans="1:9" x14ac:dyDescent="0.25">
      <c r="A34" s="191"/>
      <c r="B34" s="192"/>
      <c r="C34" s="196"/>
      <c r="D34" s="208" t="s">
        <v>310</v>
      </c>
      <c r="E34" s="209"/>
      <c r="F34" s="196"/>
      <c r="G34" s="196"/>
      <c r="H34" s="194"/>
      <c r="I34" s="191"/>
    </row>
    <row r="35" spans="1:9" x14ac:dyDescent="0.25">
      <c r="A35" s="191"/>
      <c r="B35" s="192"/>
      <c r="C35" s="196"/>
      <c r="D35" s="208" t="s">
        <v>311</v>
      </c>
      <c r="E35" s="210"/>
      <c r="F35" s="196"/>
      <c r="G35" s="196"/>
      <c r="H35" s="194"/>
      <c r="I35" s="191"/>
    </row>
    <row r="36" spans="1:9" ht="18.75" thickBot="1" x14ac:dyDescent="0.3">
      <c r="A36" s="191"/>
      <c r="B36" s="211"/>
      <c r="C36" s="212"/>
      <c r="D36" s="212"/>
      <c r="E36" s="212"/>
      <c r="F36" s="212"/>
      <c r="G36" s="212"/>
      <c r="H36" s="213"/>
      <c r="I36" s="191"/>
    </row>
    <row r="37" spans="1:9" x14ac:dyDescent="0.25">
      <c r="A37" s="191"/>
      <c r="B37" s="191"/>
      <c r="C37" s="191"/>
      <c r="D37" s="191"/>
      <c r="E37" s="191"/>
      <c r="F37" s="191"/>
      <c r="G37" s="191"/>
      <c r="H37" s="191"/>
      <c r="I37" s="191"/>
    </row>
  </sheetData>
  <mergeCells count="24">
    <mergeCell ref="B6:H6"/>
    <mergeCell ref="D7:G7"/>
    <mergeCell ref="D8:G8"/>
    <mergeCell ref="B1:C4"/>
    <mergeCell ref="D1:F1"/>
    <mergeCell ref="G1:H1"/>
    <mergeCell ref="D2:F2"/>
    <mergeCell ref="G2:H2"/>
    <mergeCell ref="D3:F3"/>
    <mergeCell ref="G3:H3"/>
    <mergeCell ref="D4:F4"/>
    <mergeCell ref="G4:H4"/>
    <mergeCell ref="C30:D30"/>
    <mergeCell ref="F30:G30"/>
    <mergeCell ref="D9:G9"/>
    <mergeCell ref="B11:H11"/>
    <mergeCell ref="G20:H21"/>
    <mergeCell ref="C21:C22"/>
    <mergeCell ref="D21:D22"/>
    <mergeCell ref="E21:E22"/>
    <mergeCell ref="C13:C14"/>
    <mergeCell ref="F13:H19"/>
    <mergeCell ref="E14:E15"/>
    <mergeCell ref="E16:E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59" t="s">
        <v>123</v>
      </c>
      <c r="C2" s="259"/>
      <c r="D2" s="259"/>
      <c r="E2" s="259"/>
      <c r="F2" s="594"/>
      <c r="G2" s="594"/>
      <c r="H2" s="594"/>
      <c r="I2" s="594"/>
      <c r="J2" s="594"/>
      <c r="K2" s="594"/>
      <c r="L2" s="594"/>
      <c r="M2" s="594"/>
      <c r="N2" s="594"/>
      <c r="O2" s="594"/>
      <c r="P2" s="594"/>
      <c r="Q2" s="594"/>
      <c r="R2" s="594"/>
    </row>
    <row r="3" spans="1:19" x14ac:dyDescent="0.25">
      <c r="B3" s="269" t="s">
        <v>1</v>
      </c>
      <c r="C3" s="269"/>
      <c r="D3" s="269"/>
      <c r="E3" s="26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63" t="s">
        <v>125</v>
      </c>
      <c r="D9" s="5" t="s">
        <v>126</v>
      </c>
      <c r="F9" s="20"/>
      <c r="G9" s="7"/>
    </row>
    <row r="10" spans="1:19" x14ac:dyDescent="0.25">
      <c r="C10" s="263"/>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95" t="s">
        <v>14</v>
      </c>
      <c r="B15" s="596"/>
      <c r="C15" s="596"/>
      <c r="D15" s="596"/>
      <c r="E15" s="596"/>
      <c r="F15" s="596"/>
      <c r="G15" s="596"/>
      <c r="H15" s="597" t="s">
        <v>129</v>
      </c>
      <c r="I15" s="580"/>
      <c r="J15" s="580"/>
      <c r="K15" s="580"/>
      <c r="L15" s="580"/>
      <c r="M15" s="580"/>
      <c r="N15" s="580"/>
      <c r="O15" s="580"/>
      <c r="P15" s="580"/>
      <c r="Q15" s="580"/>
      <c r="R15" s="581"/>
    </row>
    <row r="16" spans="1:19" ht="28.5" customHeight="1" x14ac:dyDescent="0.25">
      <c r="A16" s="127" t="s">
        <v>17</v>
      </c>
      <c r="B16" s="127" t="s">
        <v>18</v>
      </c>
      <c r="C16" s="139" t="s">
        <v>19</v>
      </c>
      <c r="D16" s="127" t="s">
        <v>20</v>
      </c>
      <c r="E16" s="127" t="s">
        <v>130</v>
      </c>
      <c r="F16" s="127" t="s">
        <v>22</v>
      </c>
      <c r="G16" s="36" t="s">
        <v>23</v>
      </c>
      <c r="H16" s="598" t="s">
        <v>131</v>
      </c>
      <c r="I16" s="599"/>
      <c r="J16" s="599"/>
      <c r="K16" s="600"/>
      <c r="L16" s="127" t="s">
        <v>132</v>
      </c>
      <c r="M16" s="601" t="s">
        <v>133</v>
      </c>
      <c r="N16" s="603" t="s">
        <v>134</v>
      </c>
      <c r="O16" s="605" t="s">
        <v>135</v>
      </c>
      <c r="P16" s="606"/>
      <c r="Q16" s="598" t="s">
        <v>16</v>
      </c>
      <c r="R16" s="600"/>
    </row>
    <row r="17" spans="1:18" ht="30" customHeight="1" x14ac:dyDescent="0.25">
      <c r="A17" s="267" t="s">
        <v>26</v>
      </c>
      <c r="B17" s="268">
        <v>0.3</v>
      </c>
      <c r="C17" s="246" t="s">
        <v>27</v>
      </c>
      <c r="D17" s="10" t="s">
        <v>28</v>
      </c>
      <c r="E17" s="246">
        <v>4</v>
      </c>
      <c r="F17" s="246" t="s">
        <v>29</v>
      </c>
      <c r="G17" s="260" t="s">
        <v>30</v>
      </c>
      <c r="H17" s="124" t="s">
        <v>136</v>
      </c>
      <c r="I17" s="124" t="s">
        <v>137</v>
      </c>
      <c r="J17" s="124" t="s">
        <v>138</v>
      </c>
      <c r="K17" s="124" t="s">
        <v>139</v>
      </c>
      <c r="L17" s="9" t="s">
        <v>140</v>
      </c>
      <c r="M17" s="602"/>
      <c r="N17" s="604"/>
      <c r="O17" s="22" t="s">
        <v>141</v>
      </c>
      <c r="P17" s="22" t="s">
        <v>119</v>
      </c>
      <c r="Q17" s="22" t="s">
        <v>24</v>
      </c>
      <c r="R17" s="125" t="s">
        <v>25</v>
      </c>
    </row>
    <row r="18" spans="1:18" ht="45" customHeight="1" x14ac:dyDescent="0.25">
      <c r="A18" s="267"/>
      <c r="B18" s="267"/>
      <c r="C18" s="247"/>
      <c r="D18" s="11" t="s">
        <v>31</v>
      </c>
      <c r="E18" s="247"/>
      <c r="F18" s="247"/>
      <c r="G18" s="260"/>
      <c r="H18" s="591">
        <v>0.25</v>
      </c>
      <c r="I18" s="582">
        <f>1/E17</f>
        <v>0.25</v>
      </c>
      <c r="J18" s="582"/>
      <c r="K18" s="582"/>
      <c r="L18" s="588">
        <f>SUM(H18:K18)</f>
        <v>0.5</v>
      </c>
      <c r="M18" s="588">
        <f>2*B17/E17</f>
        <v>0.15</v>
      </c>
      <c r="N18" s="585" t="s">
        <v>142</v>
      </c>
      <c r="O18" s="585" t="s">
        <v>143</v>
      </c>
      <c r="P18" s="246" t="s">
        <v>144</v>
      </c>
      <c r="Q18" s="585" t="s">
        <v>145</v>
      </c>
      <c r="R18" s="246"/>
    </row>
    <row r="19" spans="1:18" ht="35.25" customHeight="1" x14ac:dyDescent="0.25">
      <c r="A19" s="267"/>
      <c r="B19" s="267"/>
      <c r="C19" s="247"/>
      <c r="D19" s="11" t="s">
        <v>32</v>
      </c>
      <c r="E19" s="247"/>
      <c r="F19" s="247"/>
      <c r="G19" s="260"/>
      <c r="H19" s="592"/>
      <c r="I19" s="583"/>
      <c r="J19" s="583"/>
      <c r="K19" s="583"/>
      <c r="L19" s="589"/>
      <c r="M19" s="589"/>
      <c r="N19" s="586"/>
      <c r="O19" s="586"/>
      <c r="P19" s="247"/>
      <c r="Q19" s="586"/>
      <c r="R19" s="247"/>
    </row>
    <row r="20" spans="1:18" ht="39.75" customHeight="1" x14ac:dyDescent="0.25">
      <c r="A20" s="267"/>
      <c r="B20" s="267"/>
      <c r="C20" s="248"/>
      <c r="D20" s="11" t="s">
        <v>33</v>
      </c>
      <c r="E20" s="248"/>
      <c r="F20" s="248"/>
      <c r="G20" s="260"/>
      <c r="H20" s="593"/>
      <c r="I20" s="584"/>
      <c r="J20" s="584"/>
      <c r="K20" s="584"/>
      <c r="L20" s="590"/>
      <c r="M20" s="590"/>
      <c r="N20" s="587"/>
      <c r="O20" s="587"/>
      <c r="P20" s="248"/>
      <c r="Q20" s="587"/>
      <c r="R20" s="248"/>
    </row>
    <row r="21" spans="1:18" ht="56.25" customHeight="1" x14ac:dyDescent="0.25">
      <c r="A21" s="256" t="s">
        <v>34</v>
      </c>
      <c r="B21" s="253">
        <v>0.4</v>
      </c>
      <c r="C21" s="246" t="s">
        <v>35</v>
      </c>
      <c r="D21" s="11" t="s">
        <v>146</v>
      </c>
      <c r="E21" s="246">
        <v>20</v>
      </c>
      <c r="F21" s="246" t="s">
        <v>37</v>
      </c>
      <c r="G21" s="246" t="s">
        <v>147</v>
      </c>
      <c r="H21" s="582">
        <v>0.08</v>
      </c>
      <c r="I21" s="582">
        <f>7/E21</f>
        <v>0.35</v>
      </c>
      <c r="J21" s="573"/>
      <c r="K21" s="246"/>
      <c r="L21" s="573">
        <f>+H21+I21+J21+K21</f>
        <v>0.43</v>
      </c>
      <c r="M21" s="573">
        <f>9*B21/E21</f>
        <v>0.18</v>
      </c>
      <c r="N21" s="246"/>
      <c r="O21" s="246"/>
      <c r="P21" s="246"/>
      <c r="Q21" s="246"/>
      <c r="R21" s="250"/>
    </row>
    <row r="22" spans="1:18" ht="47.25" customHeight="1" x14ac:dyDescent="0.25">
      <c r="A22" s="257"/>
      <c r="B22" s="254"/>
      <c r="C22" s="247"/>
      <c r="D22" s="11" t="s">
        <v>39</v>
      </c>
      <c r="E22" s="247"/>
      <c r="F22" s="247"/>
      <c r="G22" s="247"/>
      <c r="H22" s="583"/>
      <c r="I22" s="583"/>
      <c r="J22" s="247"/>
      <c r="K22" s="247"/>
      <c r="L22" s="574"/>
      <c r="M22" s="574"/>
      <c r="N22" s="247"/>
      <c r="O22" s="247"/>
      <c r="P22" s="247"/>
      <c r="Q22" s="247"/>
      <c r="R22" s="251"/>
    </row>
    <row r="23" spans="1:18" ht="57" customHeight="1" x14ac:dyDescent="0.25">
      <c r="A23" s="258"/>
      <c r="B23" s="255"/>
      <c r="C23" s="248"/>
      <c r="D23" s="11" t="s">
        <v>41</v>
      </c>
      <c r="E23" s="247"/>
      <c r="F23" s="248"/>
      <c r="G23" s="248"/>
      <c r="H23" s="584"/>
      <c r="I23" s="584"/>
      <c r="J23" s="248"/>
      <c r="K23" s="248"/>
      <c r="L23" s="575"/>
      <c r="M23" s="575"/>
      <c r="N23" s="248"/>
      <c r="O23" s="248"/>
      <c r="P23" s="248"/>
      <c r="Q23" s="248"/>
      <c r="R23" s="252"/>
    </row>
    <row r="24" spans="1:18" ht="55.5" customHeight="1" x14ac:dyDescent="0.25">
      <c r="A24" s="256" t="s">
        <v>43</v>
      </c>
      <c r="B24" s="253">
        <v>0.3</v>
      </c>
      <c r="C24" s="246" t="s">
        <v>44</v>
      </c>
      <c r="D24" s="11" t="s">
        <v>45</v>
      </c>
      <c r="E24" s="246">
        <v>15</v>
      </c>
      <c r="F24" s="246" t="s">
        <v>29</v>
      </c>
      <c r="G24" s="246" t="s">
        <v>42</v>
      </c>
      <c r="H24" s="582">
        <v>0.1</v>
      </c>
      <c r="I24" s="582">
        <f>5/E24</f>
        <v>0.33333333333333331</v>
      </c>
      <c r="J24" s="246"/>
      <c r="K24" s="246"/>
      <c r="L24" s="573">
        <f>+H24+I24+J24+K24</f>
        <v>0.43333333333333335</v>
      </c>
      <c r="M24" s="573">
        <f>8*B24/E24</f>
        <v>0.16</v>
      </c>
      <c r="N24" s="246"/>
      <c r="O24" s="246"/>
      <c r="P24" s="246"/>
      <c r="Q24" s="246"/>
      <c r="R24" s="246"/>
    </row>
    <row r="25" spans="1:18" ht="39.75" customHeight="1" x14ac:dyDescent="0.25">
      <c r="A25" s="257"/>
      <c r="B25" s="254"/>
      <c r="C25" s="247"/>
      <c r="D25" s="11" t="s">
        <v>46</v>
      </c>
      <c r="E25" s="247"/>
      <c r="F25" s="247"/>
      <c r="G25" s="247"/>
      <c r="H25" s="583"/>
      <c r="I25" s="583"/>
      <c r="J25" s="247"/>
      <c r="K25" s="247"/>
      <c r="L25" s="574"/>
      <c r="M25" s="574"/>
      <c r="N25" s="247"/>
      <c r="O25" s="247"/>
      <c r="P25" s="247"/>
      <c r="Q25" s="247"/>
      <c r="R25" s="247"/>
    </row>
    <row r="26" spans="1:18" ht="39" customHeight="1" x14ac:dyDescent="0.25">
      <c r="A26" s="258"/>
      <c r="B26" s="255"/>
      <c r="C26" s="248"/>
      <c r="D26" s="11" t="s">
        <v>47</v>
      </c>
      <c r="E26" s="248"/>
      <c r="F26" s="248"/>
      <c r="G26" s="248"/>
      <c r="H26" s="584"/>
      <c r="I26" s="584"/>
      <c r="J26" s="248"/>
      <c r="K26" s="248"/>
      <c r="L26" s="575"/>
      <c r="M26" s="575"/>
      <c r="N26" s="248"/>
      <c r="O26" s="248"/>
      <c r="P26" s="248"/>
      <c r="Q26" s="248"/>
      <c r="R26" s="248"/>
    </row>
    <row r="27" spans="1:18" ht="33.75" customHeight="1" x14ac:dyDescent="0.25">
      <c r="A27" s="125" t="s">
        <v>48</v>
      </c>
      <c r="B27" s="126">
        <f>SUM(B17:B26)</f>
        <v>1</v>
      </c>
      <c r="C27" s="126"/>
      <c r="D27" s="5"/>
      <c r="E27" s="5"/>
      <c r="F27" s="5"/>
      <c r="G27" s="11"/>
      <c r="H27" s="126">
        <f>SUM(H18:H26)</f>
        <v>0.43000000000000005</v>
      </c>
      <c r="I27" s="12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41"/>
      <c r="E29" s="242"/>
      <c r="F29" s="576"/>
      <c r="G29" s="577"/>
      <c r="H29" s="578"/>
      <c r="I29" s="24"/>
      <c r="J29" s="24"/>
      <c r="K29" s="24"/>
      <c r="L29" s="24"/>
      <c r="M29" s="24"/>
      <c r="N29" s="24"/>
      <c r="O29" s="24"/>
      <c r="P29" s="24"/>
      <c r="Q29" s="24"/>
      <c r="R29" s="24"/>
    </row>
    <row r="30" spans="1:18" ht="15.75" thickBot="1" x14ac:dyDescent="0.3">
      <c r="A30" s="13"/>
      <c r="D30" s="239" t="s">
        <v>49</v>
      </c>
      <c r="E30" s="240"/>
      <c r="F30" s="129"/>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579" t="s">
        <v>148</v>
      </c>
      <c r="C32" s="580"/>
      <c r="D32" s="580"/>
      <c r="E32" s="580"/>
      <c r="F32" s="580"/>
      <c r="G32" s="580"/>
      <c r="H32" s="58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9" t="s">
        <v>154</v>
      </c>
      <c r="H33" s="139"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8"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59" t="s">
        <v>123</v>
      </c>
      <c r="C2" s="259"/>
      <c r="D2" s="259"/>
      <c r="E2" s="259"/>
      <c r="F2" s="594"/>
      <c r="G2" s="594"/>
      <c r="H2" s="594"/>
      <c r="I2" s="594"/>
      <c r="J2" s="594"/>
      <c r="K2" s="594"/>
      <c r="L2" s="594"/>
      <c r="M2" s="594"/>
      <c r="N2" s="594"/>
      <c r="O2" s="594"/>
      <c r="P2" s="594"/>
      <c r="Q2" s="594"/>
      <c r="R2" s="594"/>
    </row>
    <row r="3" spans="1:19" x14ac:dyDescent="0.25">
      <c r="B3" s="269" t="s">
        <v>1</v>
      </c>
      <c r="C3" s="269"/>
      <c r="D3" s="269"/>
      <c r="E3" s="26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63" t="s">
        <v>125</v>
      </c>
      <c r="D9" s="5" t="s">
        <v>126</v>
      </c>
      <c r="F9" s="20"/>
      <c r="G9" s="7"/>
    </row>
    <row r="10" spans="1:19" x14ac:dyDescent="0.25">
      <c r="C10" s="263"/>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95" t="s">
        <v>14</v>
      </c>
      <c r="B15" s="596"/>
      <c r="C15" s="596"/>
      <c r="D15" s="596"/>
      <c r="E15" s="596"/>
      <c r="F15" s="596"/>
      <c r="G15" s="596"/>
      <c r="H15" s="597" t="s">
        <v>129</v>
      </c>
      <c r="I15" s="580"/>
      <c r="J15" s="580"/>
      <c r="K15" s="580"/>
      <c r="L15" s="580"/>
      <c r="M15" s="580"/>
      <c r="N15" s="580"/>
      <c r="O15" s="580"/>
      <c r="P15" s="580"/>
      <c r="Q15" s="580"/>
      <c r="R15" s="581"/>
    </row>
    <row r="16" spans="1:19" ht="28.5" customHeight="1" x14ac:dyDescent="0.25">
      <c r="A16" s="127" t="s">
        <v>17</v>
      </c>
      <c r="B16" s="127" t="s">
        <v>18</v>
      </c>
      <c r="C16" s="139" t="s">
        <v>19</v>
      </c>
      <c r="D16" s="127" t="s">
        <v>20</v>
      </c>
      <c r="E16" s="127" t="s">
        <v>130</v>
      </c>
      <c r="F16" s="127" t="s">
        <v>22</v>
      </c>
      <c r="G16" s="36" t="s">
        <v>23</v>
      </c>
      <c r="H16" s="598" t="s">
        <v>131</v>
      </c>
      <c r="I16" s="599"/>
      <c r="J16" s="599"/>
      <c r="K16" s="600"/>
      <c r="L16" s="127" t="s">
        <v>132</v>
      </c>
      <c r="M16" s="601" t="s">
        <v>133</v>
      </c>
      <c r="N16" s="603" t="s">
        <v>134</v>
      </c>
      <c r="O16" s="605" t="s">
        <v>135</v>
      </c>
      <c r="P16" s="606"/>
      <c r="Q16" s="598" t="s">
        <v>16</v>
      </c>
      <c r="R16" s="600"/>
    </row>
    <row r="17" spans="1:18" ht="30" customHeight="1" x14ac:dyDescent="0.25">
      <c r="A17" s="267" t="s">
        <v>26</v>
      </c>
      <c r="B17" s="268">
        <v>0.3</v>
      </c>
      <c r="C17" s="246" t="s">
        <v>27</v>
      </c>
      <c r="D17" s="10" t="s">
        <v>28</v>
      </c>
      <c r="E17" s="246">
        <v>4</v>
      </c>
      <c r="F17" s="246" t="s">
        <v>29</v>
      </c>
      <c r="G17" s="260" t="s">
        <v>30</v>
      </c>
      <c r="H17" s="124" t="s">
        <v>136</v>
      </c>
      <c r="I17" s="124" t="s">
        <v>137</v>
      </c>
      <c r="J17" s="124" t="s">
        <v>138</v>
      </c>
      <c r="K17" s="124" t="s">
        <v>139</v>
      </c>
      <c r="L17" s="9" t="s">
        <v>140</v>
      </c>
      <c r="M17" s="602"/>
      <c r="N17" s="604"/>
      <c r="O17" s="22" t="s">
        <v>141</v>
      </c>
      <c r="P17" s="22" t="s">
        <v>119</v>
      </c>
      <c r="Q17" s="22" t="s">
        <v>24</v>
      </c>
      <c r="R17" s="125" t="s">
        <v>25</v>
      </c>
    </row>
    <row r="18" spans="1:18" ht="45" customHeight="1" x14ac:dyDescent="0.25">
      <c r="A18" s="267"/>
      <c r="B18" s="267"/>
      <c r="C18" s="247"/>
      <c r="D18" s="11" t="s">
        <v>31</v>
      </c>
      <c r="E18" s="247"/>
      <c r="F18" s="247"/>
      <c r="G18" s="260"/>
      <c r="H18" s="582">
        <f>1/E17</f>
        <v>0.25</v>
      </c>
      <c r="I18" s="582">
        <f>+'Seguimiento 2'!I18:I20</f>
        <v>0.25</v>
      </c>
      <c r="J18" s="582">
        <f>2/E17</f>
        <v>0.5</v>
      </c>
      <c r="K18" s="582"/>
      <c r="L18" s="588">
        <f>+H18+I18+J18</f>
        <v>1</v>
      </c>
      <c r="M18" s="588">
        <f>4*B17/E17</f>
        <v>0.3</v>
      </c>
      <c r="N18" s="585" t="s">
        <v>142</v>
      </c>
      <c r="O18" s="585" t="s">
        <v>143</v>
      </c>
      <c r="P18" s="246" t="s">
        <v>144</v>
      </c>
      <c r="Q18" s="585" t="s">
        <v>145</v>
      </c>
      <c r="R18" s="246"/>
    </row>
    <row r="19" spans="1:18" ht="35.25" customHeight="1" x14ac:dyDescent="0.25">
      <c r="A19" s="267"/>
      <c r="B19" s="267"/>
      <c r="C19" s="247"/>
      <c r="D19" s="11" t="s">
        <v>32</v>
      </c>
      <c r="E19" s="247"/>
      <c r="F19" s="247"/>
      <c r="G19" s="260"/>
      <c r="H19" s="583"/>
      <c r="I19" s="583"/>
      <c r="J19" s="583"/>
      <c r="K19" s="583"/>
      <c r="L19" s="589"/>
      <c r="M19" s="589"/>
      <c r="N19" s="586"/>
      <c r="O19" s="586"/>
      <c r="P19" s="247"/>
      <c r="Q19" s="586"/>
      <c r="R19" s="247"/>
    </row>
    <row r="20" spans="1:18" ht="39.75" customHeight="1" x14ac:dyDescent="0.25">
      <c r="A20" s="267"/>
      <c r="B20" s="267"/>
      <c r="C20" s="248"/>
      <c r="D20" s="11" t="s">
        <v>33</v>
      </c>
      <c r="E20" s="248"/>
      <c r="F20" s="248"/>
      <c r="G20" s="260"/>
      <c r="H20" s="584"/>
      <c r="I20" s="584"/>
      <c r="J20" s="584"/>
      <c r="K20" s="584"/>
      <c r="L20" s="590"/>
      <c r="M20" s="590"/>
      <c r="N20" s="587"/>
      <c r="O20" s="587"/>
      <c r="P20" s="248"/>
      <c r="Q20" s="587"/>
      <c r="R20" s="248"/>
    </row>
    <row r="21" spans="1:18" ht="56.25" customHeight="1" x14ac:dyDescent="0.25">
      <c r="A21" s="256" t="s">
        <v>34</v>
      </c>
      <c r="B21" s="253">
        <v>0.4</v>
      </c>
      <c r="C21" s="246" t="s">
        <v>35</v>
      </c>
      <c r="D21" s="11" t="s">
        <v>146</v>
      </c>
      <c r="E21" s="246">
        <v>20</v>
      </c>
      <c r="F21" s="246" t="s">
        <v>37</v>
      </c>
      <c r="G21" s="246" t="s">
        <v>147</v>
      </c>
      <c r="H21" s="582">
        <f>7/25</f>
        <v>0.28000000000000003</v>
      </c>
      <c r="I21" s="573">
        <f>+'Seguimiento 2'!I21:I23</f>
        <v>0.35</v>
      </c>
      <c r="J21" s="582">
        <f>5/E21</f>
        <v>0.25</v>
      </c>
      <c r="K21" s="246"/>
      <c r="L21" s="573">
        <f>+H21+I21+J21+K21</f>
        <v>0.88</v>
      </c>
      <c r="M21" s="573">
        <f>+L21*B21</f>
        <v>0.35200000000000004</v>
      </c>
      <c r="N21" s="246"/>
      <c r="O21" s="246"/>
      <c r="P21" s="246"/>
      <c r="Q21" s="246"/>
      <c r="R21" s="246"/>
    </row>
    <row r="22" spans="1:18" ht="47.25" customHeight="1" x14ac:dyDescent="0.25">
      <c r="A22" s="257"/>
      <c r="B22" s="254"/>
      <c r="C22" s="247"/>
      <c r="D22" s="11" t="s">
        <v>39</v>
      </c>
      <c r="E22" s="247"/>
      <c r="F22" s="247"/>
      <c r="G22" s="247"/>
      <c r="H22" s="583"/>
      <c r="I22" s="247"/>
      <c r="J22" s="583"/>
      <c r="K22" s="247"/>
      <c r="L22" s="574"/>
      <c r="M22" s="574"/>
      <c r="N22" s="247"/>
      <c r="O22" s="247"/>
      <c r="P22" s="247"/>
      <c r="Q22" s="247"/>
      <c r="R22" s="247"/>
    </row>
    <row r="23" spans="1:18" ht="57" customHeight="1" x14ac:dyDescent="0.25">
      <c r="A23" s="258"/>
      <c r="B23" s="255"/>
      <c r="C23" s="248"/>
      <c r="D23" s="11" t="s">
        <v>41</v>
      </c>
      <c r="E23" s="247"/>
      <c r="F23" s="248"/>
      <c r="G23" s="248"/>
      <c r="H23" s="584"/>
      <c r="I23" s="248"/>
      <c r="J23" s="584"/>
      <c r="K23" s="248"/>
      <c r="L23" s="575"/>
      <c r="M23" s="575"/>
      <c r="N23" s="248"/>
      <c r="O23" s="248"/>
      <c r="P23" s="248"/>
      <c r="Q23" s="248"/>
      <c r="R23" s="248"/>
    </row>
    <row r="24" spans="1:18" ht="55.5" customHeight="1" x14ac:dyDescent="0.25">
      <c r="A24" s="256" t="s">
        <v>43</v>
      </c>
      <c r="B24" s="253">
        <v>0.3</v>
      </c>
      <c r="C24" s="246" t="s">
        <v>44</v>
      </c>
      <c r="D24" s="11" t="s">
        <v>45</v>
      </c>
      <c r="E24" s="246">
        <v>15</v>
      </c>
      <c r="F24" s="246" t="s">
        <v>29</v>
      </c>
      <c r="G24" s="246" t="s">
        <v>42</v>
      </c>
      <c r="H24" s="582">
        <f>3/30</f>
        <v>0.1</v>
      </c>
      <c r="I24" s="573">
        <f>+'Seguimiento 2'!I24:I26</f>
        <v>0.33333333333333331</v>
      </c>
      <c r="J24" s="582">
        <f>6/E24</f>
        <v>0.4</v>
      </c>
      <c r="K24" s="246"/>
      <c r="L24" s="573">
        <f>+H24+I24+J24+K24</f>
        <v>0.83333333333333337</v>
      </c>
      <c r="M24" s="573">
        <f>14*B24/E24</f>
        <v>0.28000000000000003</v>
      </c>
      <c r="N24" s="246"/>
      <c r="O24" s="246"/>
      <c r="P24" s="246"/>
      <c r="Q24" s="246"/>
      <c r="R24" s="246"/>
    </row>
    <row r="25" spans="1:18" ht="39.75" customHeight="1" x14ac:dyDescent="0.25">
      <c r="A25" s="257"/>
      <c r="B25" s="254"/>
      <c r="C25" s="247"/>
      <c r="D25" s="11" t="s">
        <v>46</v>
      </c>
      <c r="E25" s="247"/>
      <c r="F25" s="247"/>
      <c r="G25" s="247"/>
      <c r="H25" s="583"/>
      <c r="I25" s="247"/>
      <c r="J25" s="583"/>
      <c r="K25" s="247"/>
      <c r="L25" s="574"/>
      <c r="M25" s="574"/>
      <c r="N25" s="247"/>
      <c r="O25" s="247"/>
      <c r="P25" s="247"/>
      <c r="Q25" s="247"/>
      <c r="R25" s="247"/>
    </row>
    <row r="26" spans="1:18" ht="39" customHeight="1" x14ac:dyDescent="0.25">
      <c r="A26" s="258"/>
      <c r="B26" s="255"/>
      <c r="C26" s="248"/>
      <c r="D26" s="11" t="s">
        <v>47</v>
      </c>
      <c r="E26" s="248"/>
      <c r="F26" s="248"/>
      <c r="G26" s="248"/>
      <c r="H26" s="584"/>
      <c r="I26" s="248"/>
      <c r="J26" s="584"/>
      <c r="K26" s="248"/>
      <c r="L26" s="575"/>
      <c r="M26" s="575"/>
      <c r="N26" s="248"/>
      <c r="O26" s="248"/>
      <c r="P26" s="248"/>
      <c r="Q26" s="248"/>
      <c r="R26" s="248"/>
    </row>
    <row r="27" spans="1:18" ht="33.75" customHeight="1" x14ac:dyDescent="0.25">
      <c r="A27" s="125" t="s">
        <v>48</v>
      </c>
      <c r="B27" s="126">
        <f>SUM(B17:B26)</f>
        <v>1</v>
      </c>
      <c r="C27" s="126"/>
      <c r="D27" s="5"/>
      <c r="E27" s="5"/>
      <c r="F27" s="5"/>
      <c r="G27" s="11"/>
      <c r="H27" s="126">
        <f>SUM(H18:H26)</f>
        <v>0.63</v>
      </c>
      <c r="I27" s="126">
        <f>SUM(I18:I26)</f>
        <v>0.93333333333333335</v>
      </c>
      <c r="J27" s="12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41"/>
      <c r="E29" s="242"/>
      <c r="F29" s="576"/>
      <c r="G29" s="577"/>
      <c r="H29" s="578"/>
      <c r="I29" s="24"/>
      <c r="J29" s="24"/>
      <c r="K29" s="24"/>
      <c r="L29" s="24"/>
      <c r="M29" s="24"/>
      <c r="N29" s="24"/>
      <c r="O29" s="24"/>
      <c r="P29" s="24"/>
      <c r="Q29" s="24"/>
      <c r="R29" s="24"/>
    </row>
    <row r="30" spans="1:18" ht="15.75" thickBot="1" x14ac:dyDescent="0.3">
      <c r="A30" s="13"/>
      <c r="D30" s="239" t="s">
        <v>49</v>
      </c>
      <c r="E30" s="240"/>
      <c r="F30" s="129"/>
      <c r="G30" s="240" t="s">
        <v>50</v>
      </c>
      <c r="H30" s="243"/>
      <c r="I30" s="25"/>
      <c r="J30" s="25"/>
      <c r="K30" s="25"/>
      <c r="L30" s="25"/>
      <c r="M30" s="25"/>
      <c r="N30" s="25"/>
      <c r="O30" s="25"/>
      <c r="P30" s="25"/>
      <c r="Q30" s="25"/>
      <c r="R30" s="25"/>
    </row>
    <row r="31" spans="1:18" ht="15.75" thickBot="1" x14ac:dyDescent="0.3">
      <c r="A31" s="13"/>
    </row>
    <row r="32" spans="1:18" ht="15.75" thickBot="1" x14ac:dyDescent="0.3">
      <c r="A32" s="13"/>
      <c r="B32" s="579" t="s">
        <v>148</v>
      </c>
      <c r="C32" s="580"/>
      <c r="D32" s="580"/>
      <c r="E32" s="580"/>
      <c r="F32" s="580"/>
      <c r="G32" s="580"/>
      <c r="H32" s="58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9" t="s">
        <v>154</v>
      </c>
      <c r="H33" s="139"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8"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NV5X2DCNMZXR-1920572113-28</_dlc_DocId>
    <_dlc_DocIdUrl xmlns="0948c079-19c9-4a36-bb7d-d65ca794eba7">
      <Url>https://www.supersociedades.gov.co/nuestra_entidad/EstOrgTal/_layouts/15/DocIdRedir.aspx?ID=NV5X2DCNMZXR-1920572113-28</Url>
      <Description>NV5X2DCNMZXR-1920572113-28</Description>
    </_dlc_DocIdUrl>
    <A_x00f1_o xmlns="fa151406-5585-4b74-a996-4a96add1b61b">2021</A_x00f1_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9673A0-6942-4E2F-9189-1889244DEE71}"/>
</file>

<file path=customXml/itemProps2.xml><?xml version="1.0" encoding="utf-8"?>
<ds:datastoreItem xmlns:ds="http://schemas.openxmlformats.org/officeDocument/2006/customXml" ds:itemID="{E8BDB600-D6F9-4C9A-883D-D8913AE1A8EB}">
  <ds:schemaRefs>
    <ds:schemaRef ds:uri="http://schemas.microsoft.com/office/2006/documentManagement/types"/>
    <ds:schemaRef ds:uri="2d721b9b-7465-482e-b0c9-64757aad75f1"/>
    <ds:schemaRef ds:uri="http://purl.org/dc/elements/1.1/"/>
    <ds:schemaRef ds:uri="http://schemas.microsoft.com/office/2006/metadata/properties"/>
    <ds:schemaRef ds:uri="dbe66472-86b8-495a-a572-f7cca6b66283"/>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E13CB2-8102-4360-9A13-427FF7727948}">
  <ds:schemaRefs>
    <ds:schemaRef ds:uri="http://schemas.microsoft.com/sharepoint/v3/contenttype/forms"/>
  </ds:schemaRefs>
</ds:datastoreItem>
</file>

<file path=customXml/itemProps4.xml><?xml version="1.0" encoding="utf-8"?>
<ds:datastoreItem xmlns:ds="http://schemas.openxmlformats.org/officeDocument/2006/customXml" ds:itemID="{F8E947F1-0ADF-4DB4-8C97-94309F9122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Concertacion </vt:lpstr>
      <vt:lpstr>MANUAL</vt:lpstr>
      <vt:lpstr>instructivo de diligenciamiento</vt:lpstr>
      <vt:lpstr>CONCERTACION</vt:lpstr>
      <vt:lpstr>SEGUIMIENTO </vt:lpstr>
      <vt:lpstr>ANEXO 1 </vt:lpstr>
      <vt:lpstr>ANEXO 2</vt:lpstr>
      <vt:lpstr>Seguimiento 2</vt:lpstr>
      <vt:lpstr>Seguimiento 3</vt:lpstr>
      <vt:lpstr>Seguimiento 4</vt:lpstr>
      <vt:lpstr>Final</vt:lpstr>
      <vt:lpstr>Componente de Gestion Adicional</vt:lpstr>
      <vt:lpstr>Instructivo</vt:lpstr>
      <vt:lpstr>'Componente de Gestion Adicional'!Área_de_impresión</vt:lpstr>
      <vt:lpstr>CONCERTACION!Área_de_impresión</vt:lpstr>
      <vt:lpstr>'instructivo de diligenciamiento'!Área_de_impresión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Stephania Montes Peñaranda</dc:title>
  <dc:creator>Jeimy Paola Ortiz Gracia</dc:creator>
  <cp:lastModifiedBy>Carlos Gerardo Mantilla  Gómez</cp:lastModifiedBy>
  <cp:revision/>
  <cp:lastPrinted>2017-11-02T15:26:09Z</cp:lastPrinted>
  <dcterms:created xsi:type="dcterms:W3CDTF">2014-03-17T17:12:16Z</dcterms:created>
  <dcterms:modified xsi:type="dcterms:W3CDTF">2021-08-09T15:14:39Z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8f54b484-0c19-4dd7-b887-ef34ff4551e9</vt:lpwstr>
  </property>
  <property fmtid="{D5CDD505-2E9C-101B-9397-08002B2CF9AE}" pid="4" name="Año">
    <vt:r8>2021</vt:r8>
  </property>
</Properties>
</file>