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6.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0\EVD 2020\ACUERDOS DE GESTION 2020\Santiago Zuluaga\"/>
    </mc:Choice>
  </mc:AlternateContent>
  <bookViews>
    <workbookView xWindow="0" yWindow="0" windowWidth="15345" windowHeight="3975" tabRatio="712" firstSheet="4" activeTab="4"/>
  </bookViews>
  <sheets>
    <sheet name="Concertacion " sheetId="1" state="hidden" r:id="rId1"/>
    <sheet name="MANUAL" sheetId="22" state="hidden" r:id="rId2"/>
    <sheet name="Concertación" sheetId="23" state="hidden" r:id="rId3"/>
    <sheet name="Concertación 1" sheetId="27" r:id="rId4"/>
    <sheet name="Seguimiento" sheetId="12" r:id="rId5"/>
    <sheet name="Seguimiento 2" sheetId="5" state="hidden" r:id="rId6"/>
    <sheet name="Seguimiento 3" sheetId="6" state="hidden" r:id="rId7"/>
    <sheet name="Seguimiento 4" sheetId="7" state="hidden" r:id="rId8"/>
    <sheet name="Final" sheetId="9" state="hidden" r:id="rId9"/>
    <sheet name="Componente de Gestion Adicional" sheetId="14" state="hidden" r:id="rId10"/>
    <sheet name="Valoración Par" sheetId="24" r:id="rId11"/>
    <sheet name="Valoración Subordinado" sheetId="25" r:id="rId12"/>
    <sheet name="Competencias 360" sheetId="17" r:id="rId13"/>
    <sheet name="Consolidado Evaluación" sheetId="16" r:id="rId14"/>
    <sheet name="Instructivo" sheetId="3" state="hidden" r:id="rId15"/>
    <sheet name="Hoja1" sheetId="26" state="hidden" r:id="rId16"/>
  </sheets>
  <definedNames>
    <definedName name="_xlnm.Print_Area" localSheetId="9">'Componente de Gestion Adicional'!$A$1:$O$20</definedName>
    <definedName name="_xlnm.Print_Area" localSheetId="2">Concertación!$A$2:$S$47</definedName>
    <definedName name="_xlnm.Print_Area" localSheetId="13">'Consolidado Evaluación'!$A$1:$I$38</definedName>
    <definedName name="_xlnm.Print_Area" localSheetId="1">MANUAL!$A$1:$U$47</definedName>
    <definedName name="_xlnm.Print_Area" localSheetId="4">Seguimiento!$A$2:$S$47</definedName>
    <definedName name="_xlnm.Print_Area" localSheetId="10">'Valoración Par'!$A$1:$H$75</definedName>
    <definedName name="_xlnm.Print_Area" localSheetId="11">'Valoración Subordinado'!$A$1:$H$75</definedName>
  </definedNames>
  <calcPr calcId="162913"/>
</workbook>
</file>

<file path=xl/calcChain.xml><?xml version="1.0" encoding="utf-8"?>
<calcChain xmlns="http://schemas.openxmlformats.org/spreadsheetml/2006/main">
  <c r="F71" i="17" l="1"/>
  <c r="F66" i="17"/>
  <c r="F58" i="17"/>
  <c r="F53" i="17"/>
  <c r="F46" i="17"/>
  <c r="F40" i="17"/>
  <c r="F35" i="17"/>
  <c r="F29" i="17"/>
  <c r="F23" i="17"/>
  <c r="E70" i="25"/>
  <c r="E71" i="25" s="1"/>
  <c r="E65" i="25"/>
  <c r="E57" i="25"/>
  <c r="E52" i="25"/>
  <c r="E45" i="25"/>
  <c r="E39" i="25"/>
  <c r="E34" i="25"/>
  <c r="E28" i="25"/>
  <c r="E22" i="25"/>
  <c r="E70" i="24"/>
  <c r="E65" i="24"/>
  <c r="E57" i="24"/>
  <c r="E52" i="24"/>
  <c r="E45" i="24"/>
  <c r="E39" i="24"/>
  <c r="E34" i="24"/>
  <c r="E28" i="24"/>
  <c r="E22" i="24"/>
  <c r="O37" i="27" l="1"/>
  <c r="H37" i="27" l="1"/>
  <c r="O30" i="27"/>
  <c r="P30" i="27" s="1"/>
  <c r="P37" i="27" s="1"/>
  <c r="P39" i="27" s="1"/>
  <c r="E71" i="17" l="1"/>
  <c r="G58" i="17" l="1"/>
  <c r="G66" i="17" l="1"/>
  <c r="H39" i="12"/>
  <c r="F18" i="25" l="1"/>
  <c r="F66" i="25"/>
  <c r="F58" i="25"/>
  <c r="F53" i="25"/>
  <c r="F46" i="25"/>
  <c r="F40" i="25"/>
  <c r="F35" i="25"/>
  <c r="F29" i="25"/>
  <c r="F23" i="25"/>
  <c r="G66" i="24"/>
  <c r="G58" i="24"/>
  <c r="G53" i="24"/>
  <c r="G46" i="24"/>
  <c r="G40" i="24"/>
  <c r="G35" i="24"/>
  <c r="G29" i="24"/>
  <c r="G23" i="24"/>
  <c r="G18" i="24"/>
  <c r="H39" i="23"/>
  <c r="O32" i="23"/>
  <c r="P32" i="23" s="1"/>
  <c r="O27" i="23"/>
  <c r="P27" i="23" s="1"/>
  <c r="O21" i="23"/>
  <c r="P21" i="23" s="1"/>
  <c r="O16" i="23"/>
  <c r="P16" i="23" s="1"/>
  <c r="O11" i="23"/>
  <c r="P11" i="23" s="1"/>
  <c r="F72" i="25" l="1"/>
  <c r="G72" i="24"/>
  <c r="P39" i="23"/>
  <c r="P41" i="23" s="1"/>
  <c r="G29" i="17" l="1"/>
  <c r="G71" i="17" l="1"/>
  <c r="G53" i="17"/>
  <c r="G46" i="17"/>
  <c r="G40" i="17"/>
  <c r="G35" i="17"/>
  <c r="E40" i="17"/>
  <c r="E66" i="17"/>
  <c r="E58" i="17"/>
  <c r="E53" i="17"/>
  <c r="E46" i="17"/>
  <c r="E35" i="17"/>
  <c r="E29" i="17"/>
  <c r="G23" i="17"/>
  <c r="E23" i="17"/>
  <c r="I54" i="17" l="1"/>
  <c r="I47" i="17"/>
  <c r="I30" i="17"/>
  <c r="I41" i="17"/>
  <c r="I36" i="17"/>
  <c r="I24" i="17"/>
  <c r="F72" i="17"/>
  <c r="G72" i="17"/>
  <c r="I19" i="17"/>
  <c r="I59" i="17"/>
  <c r="E72" i="17"/>
  <c r="I67" i="17"/>
  <c r="O32" i="12"/>
  <c r="P32" i="12" l="1"/>
  <c r="E22" i="16"/>
  <c r="I16" i="9"/>
  <c r="H13" i="9"/>
  <c r="L13" i="9" s="1"/>
  <c r="K13" i="9"/>
  <c r="K10" i="9"/>
  <c r="K16" i="9"/>
  <c r="H10" i="9"/>
  <c r="H7" i="9"/>
  <c r="L7" i="9"/>
  <c r="M13" i="9"/>
  <c r="M7" i="9"/>
  <c r="M10" i="9"/>
  <c r="J16" i="9"/>
  <c r="B16" i="9"/>
  <c r="H27" i="5"/>
  <c r="M24" i="7"/>
  <c r="M21" i="7"/>
  <c r="M18" i="7"/>
  <c r="K24" i="7"/>
  <c r="K21" i="7"/>
  <c r="M24" i="6"/>
  <c r="J24" i="6"/>
  <c r="J24" i="7" s="1"/>
  <c r="J21" i="6"/>
  <c r="J21" i="7" s="1"/>
  <c r="J18" i="6"/>
  <c r="M18" i="6"/>
  <c r="I18" i="5"/>
  <c r="I18" i="6" s="1"/>
  <c r="H18" i="6"/>
  <c r="M24" i="5"/>
  <c r="M21" i="5"/>
  <c r="M18" i="5"/>
  <c r="I24" i="5"/>
  <c r="I24" i="7" s="1"/>
  <c r="H24" i="7"/>
  <c r="I21" i="5"/>
  <c r="L21" i="5" s="1"/>
  <c r="H21" i="6"/>
  <c r="B27" i="7"/>
  <c r="H21" i="7"/>
  <c r="H18" i="7"/>
  <c r="D7" i="7"/>
  <c r="D6" i="7"/>
  <c r="D5" i="7"/>
  <c r="D4" i="7"/>
  <c r="B27" i="6"/>
  <c r="H24" i="6"/>
  <c r="D7" i="6"/>
  <c r="D6" i="6"/>
  <c r="D5" i="6"/>
  <c r="D4" i="6"/>
  <c r="B27" i="5"/>
  <c r="D7" i="5"/>
  <c r="D6" i="5"/>
  <c r="D5" i="5"/>
  <c r="D4" i="5"/>
  <c r="B26" i="1"/>
  <c r="L18" i="6" l="1"/>
  <c r="L24" i="5"/>
  <c r="M16" i="9"/>
  <c r="L10" i="9"/>
  <c r="L16" i="9" s="1"/>
  <c r="H27" i="7"/>
  <c r="I21" i="7"/>
  <c r="L21" i="7" s="1"/>
  <c r="M27" i="5"/>
  <c r="J27" i="6"/>
  <c r="I27" i="5"/>
  <c r="I18" i="7"/>
  <c r="M27" i="7"/>
  <c r="H27" i="6"/>
  <c r="J18" i="7"/>
  <c r="K27" i="7"/>
  <c r="L24" i="7"/>
  <c r="H16" i="9"/>
  <c r="I21" i="6"/>
  <c r="L18" i="5"/>
  <c r="L27" i="5" s="1"/>
  <c r="I24" i="6"/>
  <c r="L24" i="6" s="1"/>
  <c r="I74" i="17"/>
  <c r="D17" i="16" s="1"/>
  <c r="E17" i="16" s="1"/>
  <c r="P39" i="12"/>
  <c r="D15" i="16" s="1"/>
  <c r="E15" i="16" s="1"/>
  <c r="I27" i="7" l="1"/>
  <c r="L18" i="7"/>
  <c r="L27" i="7" s="1"/>
  <c r="J27" i="7"/>
  <c r="L21" i="6"/>
  <c r="I27" i="6"/>
  <c r="J74" i="17"/>
  <c r="E20" i="16"/>
  <c r="E25" i="16" s="1"/>
  <c r="P41" i="12"/>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10.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F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comments11.xml><?xml version="1.0" encoding="utf-8"?>
<comments xmlns="http://schemas.openxmlformats.org/spreadsheetml/2006/main">
  <authors>
    <author>ana karina marin quiros marin quiros</author>
    <author>Ligia del Pilar Agudelo</author>
  </authors>
  <commentList>
    <comment ref="B7" authorId="0" shapeId="0">
      <text>
        <r>
          <rPr>
            <b/>
            <sz val="9"/>
            <color indexed="81"/>
            <rFont val="Tahoma"/>
            <family val="2"/>
          </rPr>
          <t>Se deben elegir 5 competencias para ser evaluadas</t>
        </r>
        <r>
          <rPr>
            <sz val="9"/>
            <color indexed="81"/>
            <rFont val="Tahoma"/>
            <family val="2"/>
          </rPr>
          <t xml:space="preserve">
</t>
        </r>
      </text>
    </comment>
    <comment ref="I74" authorId="1" shapeId="0">
      <text>
        <r>
          <rPr>
            <sz val="9"/>
            <color indexed="81"/>
            <rFont val="Tahoma"/>
            <family val="2"/>
          </rPr>
          <t xml:space="preserve">Sumatoria simple de la evaluación (previa conversión según pesos asignados por evaluador) dividido por el numero de competencias evaluadas
</t>
        </r>
      </text>
    </comment>
    <comment ref="J74" authorId="1" shapeId="0">
      <text>
        <r>
          <rPr>
            <b/>
            <sz val="9"/>
            <color indexed="81"/>
            <rFont val="Tahoma"/>
            <family val="2"/>
          </rPr>
          <t>Resultado porcentual de las competencias que pesan el 20% de la evaluación individual</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8.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9.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G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sharedStrings.xml><?xml version="1.0" encoding="utf-8"?>
<sst xmlns="http://schemas.openxmlformats.org/spreadsheetml/2006/main" count="926" uniqueCount="383">
  <si>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</si>
  <si>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</si>
  <si>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</si>
  <si>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</si>
  <si>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</si>
  <si>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</si>
  <si>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</si>
  <si>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</si>
  <si>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</si>
  <si>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</si>
  <si>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</si>
  <si>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</si>
  <si>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</si>
  <si>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</si>
  <si>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</si>
  <si>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</si>
  <si>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</si>
  <si>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</si>
  <si>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</si>
  <si>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</si>
  <si>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</si>
  <si>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</si>
  <si>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</si>
  <si>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</si>
  <si>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</si>
  <si>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</si>
  <si>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</si>
  <si>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</si>
  <si>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</si>
  <si>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</si>
  <si>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</si>
  <si>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</si>
  <si>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</si>
  <si>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</si>
  <si>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</si>
  <si>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</si>
  <si>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</si>
  <si>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</si>
  <si>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</si>
  <si>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</si>
  <si>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</si>
  <si>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</si>
  <si>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</si>
  <si>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</si>
  <si>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</si>
  <si>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</si>
  <si>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</si>
  <si>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</si>
  <si>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</si>
  <si>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</si>
  <si>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</si>
  <si>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</si>
  <si>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</si>
  <si>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</si>
  <si>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</si>
  <si>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</si>
  <si>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</si>
  <si>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</si>
  <si>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</si>
  <si>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</si>
  <si>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</si>
  <si>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</si>
  <si>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</si>
  <si>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</si>
  <si>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</si>
  <si>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</si>
  <si>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</si>
  <si>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</si>
  <si>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</si>
  <si>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</si>
  <si>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</si>
  <si>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</si>
  <si>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</si>
  <si>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</si>
  <si>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</si>
  <si>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</si>
  <si>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</si>
  <si>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</si>
  <si>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</si>
  <si>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</si>
  <si>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</si>
  <si>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</si>
  <si>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</si>
  <si>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</si>
  <si>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</si>
  <si>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</si>
  <si>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</si>
  <si>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</si>
  <si>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</si>
  <si>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</si>
  <si>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</si>
  <si>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</si>
  <si>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</si>
  <si>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</si>
  <si>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</si>
  <si>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</si>
  <si>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</si>
  <si>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</si>
  <si>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</si>
  <si>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</si>
  <si>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</si>
  <si>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</si>
  <si>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</si>
  <si>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</si>
  <si>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</si>
  <si>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</si>
  <si>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</si>
  <si>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</si>
  <si>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</si>
  <si>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</si>
  <si>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</si>
  <si>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</si>
  <si>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</si>
  <si>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</si>
  <si>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</si>
  <si>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</si>
  <si>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</si>
  <si>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</si>
  <si>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</si>
  <si>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</si>
  <si>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</si>
  <si>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</si>
  <si>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</si>
  <si>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</si>
  <si>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</si>
  <si>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</si>
  <si>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</si>
  <si>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</si>
  <si>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</si>
  <si>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</si>
  <si>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</si>
  <si>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</si>
  <si>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</si>
  <si>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</si>
  <si>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</si>
  <si>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</si>
  <si>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</si>
  <si>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</si>
  <si>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</si>
  <si>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</si>
  <si>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</si>
  <si>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</si>
  <si>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</si>
  <si>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</si>
  <si>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</si>
  <si>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</si>
  <si>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</si>
  <si>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</si>
  <si>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</si>
  <si>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</si>
  <si>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</si>
  <si>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</si>
  <si>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</si>
  <si>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</si>
  <si>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</si>
  <si>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</si>
  <si>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</si>
  <si>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</si>
  <si>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</si>
  <si>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</si>
  <si>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</si>
  <si>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</si>
  <si>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</si>
  <si>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</si>
  <si>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</si>
  <si>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</si>
  <si>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</si>
  <si>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</si>
  <si>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</si>
  <si>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</si>
  <si>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</si>
  <si>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</si>
  <si>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</si>
  <si>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</si>
  <si>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</si>
  <si>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</si>
  <si>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</si>
  <si>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</si>
  <si>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</si>
  <si>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</si>
  <si>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</si>
  <si>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</si>
  <si>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</si>
  <si>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</si>
  <si>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</si>
  <si>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</si>
  <si>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</si>
  <si>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</si>
  <si>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</si>
  <si>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</si>
  <si>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</si>
  <si>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</si>
  <si>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</si>
  <si>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</si>
  <si>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</si>
  <si>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</si>
  <si>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</si>
  <si>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</si>
  <si>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</si>
  <si>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</si>
  <si>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</si>
  <si>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</si>
  <si>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</si>
  <si>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</si>
  <si>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</si>
  <si>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</si>
  <si>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</si>
  <si>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</si>
  <si>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</si>
  <si>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</si>
  <si>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</si>
  <si>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</si>
  <si>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</si>
  <si>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</si>
  <si>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</si>
  <si>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</si>
  <si>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</si>
  <si>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</si>
  <si>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</si>
  <si>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</si>
  <si>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</si>
  <si>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</si>
  <si>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</si>
  <si>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</si>
  <si>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</si>
  <si>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</si>
  <si>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</si>
  <si>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</si>
  <si>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</si>
  <si>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</si>
  <si>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</si>
  <si>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</si>
  <si>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</si>
  <si>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</si>
  <si>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</si>
  <si>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</si>
  <si>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</si>
  <si>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</si>
  <si>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</si>
  <si>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</si>
  <si>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</si>
  <si>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</si>
  <si>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</si>
  <si>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</si>
  <si>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</si>
  <si>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</si>
  <si>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</si>
  <si>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</si>
  <si>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</si>
  <si>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 xml:space="preserve">Nombre del Gerente Público: </t>
  </si>
  <si>
    <t>Área en la que se desempeña:</t>
  </si>
  <si>
    <t>Fecha:</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</si>
  <si>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</si>
  <si>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</si>
  <si>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</si>
  <si>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</si>
  <si>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</si>
  <si>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</si>
  <si>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</si>
  <si>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</si>
  <si>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</si>
  <si>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</si>
  <si>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</si>
  <si>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</si>
  <si>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</si>
  <si>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</si>
  <si>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</si>
  <si>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</si>
  <si>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</si>
  <si>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</si>
  <si>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</si>
  <si>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</si>
  <si>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</si>
  <si>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</si>
  <si>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</si>
  <si>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</si>
  <si>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</si>
  <si>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</si>
  <si>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</si>
  <si>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</si>
  <si>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</si>
  <si>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</si>
  <si>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 xml:space="preserve"> VALORACION DE COMPETENCIAS COMPORTAMENTALES -  PAR</t>
  </si>
  <si>
    <t>Firma del Par</t>
  </si>
  <si>
    <t xml:space="preserve"> VALORACION DE COMPETENCIAS COMPORTAMENTALES -  SUBALTERNO</t>
  </si>
  <si>
    <t>SUPERINTENDENCIA DE SOCIEDADES</t>
  </si>
  <si>
    <t>Código: GTH-F-025</t>
  </si>
  <si>
    <t>SISTEMA DE GESTION INTEGRADO</t>
  </si>
  <si>
    <t>Fecha: 09 de Febrero de 2017</t>
  </si>
  <si>
    <t>PROCESO: GESTION DE TALENTO HUMANO</t>
  </si>
  <si>
    <t>Versión 002</t>
  </si>
  <si>
    <t>FORMATO: ACUERDOS DE GESTIÓN</t>
  </si>
  <si>
    <t xml:space="preserve"> VALORACION DE COMPETENCIAS</t>
  </si>
  <si>
    <t>Consolidado de evaluación del Acuerdo de Gestión</t>
  </si>
  <si>
    <t xml:space="preserve">CONSOLIDADO DE EVALUACION DEL ACUERDO DE GESTION </t>
  </si>
  <si>
    <t>Pagina 1 de 6</t>
  </si>
  <si>
    <t>Pagina 2 de 6</t>
  </si>
  <si>
    <t>Pagina 3 de 6</t>
  </si>
  <si>
    <t>Pagina 4 de 6</t>
  </si>
  <si>
    <t>Pagina 5 de 6</t>
  </si>
  <si>
    <t>Pagina 6 de 6</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</si>
  <si>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</si>
  <si>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</si>
  <si>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</si>
  <si>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 xml:space="preserve"> Implementar las reformas que el proyecto de decreto proponemediante la recaracrerización de los procesos de insolvencia en el sistema integrado de gestión</t>
  </si>
  <si>
    <t>Consolidar las líneas jurisprudenciales que surjan a partir de los diversos temas de Derecho Concursal que conoce la Delegatura para Procedimientos de insolvencia</t>
  </si>
  <si>
    <t>Fortalecer los servicios de atención al ciudadano en los asuntos relacionados con la orientación de los usuarios que tienen inquietudes la preparación de una solicitud de reorganización, para disminur con ello barreras de entrada al proceso vinculadas con el desconocimiento de los requisitos de admisión por parte de las empresas insolventes.</t>
  </si>
  <si>
    <t>Alinear las resoluciones y circulares vigentes en relación con el procedimiento de intervención para que no existan contradicciones entre ellos y el régimen de la intervención, de igual forma, estudiar ese régimen para proponer reformas al mismo</t>
  </si>
  <si>
    <t>100% de procesos recaracterizados</t>
  </si>
  <si>
    <t xml:space="preserve">  1 libro de jurisprudencia concursal</t>
  </si>
  <si>
    <t>guía de atención al ciudadano</t>
  </si>
  <si>
    <t>Documento mediante el cual se armonizan los instrumentos normativos del régimen de intervención</t>
  </si>
  <si>
    <t>01/06/2017
30/12/2017</t>
  </si>
  <si>
    <t>07/03/2017
30/11/2017</t>
  </si>
  <si>
    <t xml:space="preserve">20/02/2017
30/12/2017
</t>
  </si>
  <si>
    <t xml:space="preserve">15/03/2017
15/12/2017
</t>
  </si>
  <si>
    <t>Recaracterizar el proceso de reorganización empresarial en el sistema integrado de gestión</t>
  </si>
  <si>
    <t>Recaracterizar el proceso de liquidación judicial en el sistema integrado de gestión</t>
  </si>
  <si>
    <t>Recaracterizar el proceso de procesos especiales en el sistema integrado de gestión</t>
  </si>
  <si>
    <t>Recaracterizar el proceso de seguimiento a acuerdos de reorganización en el sistema integrado de gestión</t>
  </si>
  <si>
    <t>Elaboración del libro IV</t>
  </si>
  <si>
    <t>Elaboración de una lista de razones de forma frecuentes por las que son requeridas las sociedades que presentan una solicitud de admisión a un proceso de reorganización.</t>
  </si>
  <si>
    <t>Elaboración de plantillas de una solicitud de reorganización y sus anexos</t>
  </si>
  <si>
    <t>Elaboración de Guía de orientación al ciudadano en la presentación de una solicitud de admisión al proceso de reorganziación</t>
  </si>
  <si>
    <t>Capacitación de funcionarios de la oficina de atención al ciudadano</t>
  </si>
  <si>
    <t>Diseño de la campaña de divulgación</t>
  </si>
  <si>
    <t>Lanzamiento de la campaña e inicio de la prestación del servicio</t>
  </si>
  <si>
    <t>Armonización de normas y elaboración del informe respectivo.</t>
  </si>
  <si>
    <t xml:space="preserve">Diseño del modelo de supervisión preventiva con alertas tempranas a través de un sistema de inteligencia artificial </t>
  </si>
  <si>
    <t xml:space="preserve">Contar con empresas competitivas, productivas y perdurables
</t>
  </si>
  <si>
    <t>Número de alertas contables  implementadas /Total alertas contables identificadas</t>
  </si>
  <si>
    <t>Contar con empresas competitivas, productivas y perdurables</t>
  </si>
  <si>
    <t xml:space="preserve">Diseñar e implementar las estrategias de pedagogía en materia de buen gobierno corporativo, cumplimiento contable, soborno transnacional, sociedades BIC, prevención de lavado de activos y mecanismos para identificar y liquidar las sociedades de papel, no operativas o de fachada.
</t>
  </si>
  <si>
    <t>20 capacitaciones</t>
  </si>
  <si>
    <t>Fortalecimiento de la oferta de valor para los usuarios</t>
  </si>
  <si>
    <t>Dar a conocer al público los aspectos básicos de la regulación societaria y contable de las fuentes alternas de financiación, incluidas aquellas relacionadas con la economía naranja (“crowdfounding”, “crowdlending”, prestamos participativos, aceleradoras de “start ups”) a través de una estrategia pedagógica implementada por la entidad para ese fin</t>
  </si>
  <si>
    <t xml:space="preserve">1 capacitación </t>
  </si>
  <si>
    <t xml:space="preserve">Firma del Superior Jerárquico </t>
  </si>
  <si>
    <t>Lograr un marco normativo adecuado que facilite el cumplimiento de la Misión.</t>
  </si>
  <si>
    <t xml:space="preserve">Reglamentar la ley de sociedades comerciales de beneficio e interés colectivo -BIC- y establecer una plan de pedagogía para fomentar la creación de sociedades BIC. </t>
  </si>
  <si>
    <t>Proyecto Decreto</t>
  </si>
  <si>
    <t>Modificación del Capítulo X y del informe sobre LAFT y su obligatoriedad. (Incluye Actividades 6.1, 6.2, 6.3 y 6.4).</t>
  </si>
  <si>
    <t xml:space="preserve"> Diseño de las estrategias de pedagogía (Incluye Actividades 2.1, 2.2 y 2.3)</t>
  </si>
  <si>
    <t>Diagnóstico y revisión del modelo actual de alertas tempranas de tipo contable frente a su efectividad en minimizar empresas que presenten incumplimiento de sus obligaciones (Incluye Actividades 2 y 3)</t>
  </si>
  <si>
    <t>Análisis y diseño del nuevo modelo de supervisión preventiva con alertas tempranas de tipo contable (Incluye Actividades 4, 5, 6, 7 y 8)</t>
  </si>
  <si>
    <t>Implementación del nuevo modelo de alertas tempranas de tipo contable (Incluye Actividad 9)</t>
  </si>
  <si>
    <t>Divulgación y socialización del nuevo modelo a los interesados (Incluye Actividad 10)</t>
  </si>
  <si>
    <t>Construcción del micrositio para la pedagogía en materia de cumplimiento normativo (Incluye Actividades 3.1, 3.2, 3.3 y 3.4)</t>
  </si>
  <si>
    <t>Identificación de las necesidades requeridas por cada una de las partes interesadas en el modelo de alerta temprana de tipo contable a implementa (Actividad 1 JES la ejecutó con 10% de avance)</t>
  </si>
  <si>
    <t>Elaboración y socialización de Guías en materia contable, de contratos de colaboración empresarial, fusiones y escisiones, consolidación de estados financieros, gobierno corporativo y aseguramiento y funciones de la revisoría fiscal (Actividad 1.1 JES la ejecutó con 3% de avance; Incluye Actividades 1.2, 1.3, 1.4, 1.5)</t>
  </si>
  <si>
    <t>Realizar capacitaciones internas y externas en materia de buen gobierno corporativo, cumplimiento contable, soborno transnacional, sociedades BIC, prevención de lavado de activos y mecanismos para identificar y liquidar las sociedades de papel, no operativas o de fachada. (JES ejecutó un 7% de avance; Incluye Actividades 4.1, 4.2, 4.3, 4.4, 5.1, 5.2, 5.3 y 5.4)</t>
  </si>
  <si>
    <t xml:space="preserve">Crear guía jurídica, societaria y contable para la aplicación de la economía naranja. (Actividad 1.1 JES la ejecutó con 3% de avance; Incluye Actividades 1.2, 1.3, 1.4, 1.5 y 1.6) </t>
  </si>
  <si>
    <t xml:space="preserve">Construcción del micrositio para pedagogía en economía naranja (Actividad 2.1 JES la ejecutó con 4% de avance; Incluye Actividades 2.2, 2.3 y 2.4) </t>
  </si>
  <si>
    <t xml:space="preserve">Estrategias de pedagogía para el aprovechamiento de los beneficios de la economía naranja (Actividad 3.1 JES la ejecutó con 3% de avance; Incluye Actividades 3.2 y 3.3) </t>
  </si>
  <si>
    <t>Investigación y definición de los temas a reglamentar (Incluye actividad 1.1)</t>
  </si>
  <si>
    <t>Redacción del articulado (Incluye actividad 1.2)</t>
  </si>
  <si>
    <t>Revisión y ajuste de la propuesta de proyecto de decreto (Incluye actividades 1.3, 1.4, 1.5, 1.6, 1.7 y 1.8)</t>
  </si>
  <si>
    <t>Entrega de versión definitiva del proyecto de decreto al Ministerio de Comercio (Incluye actividad 1.9)</t>
  </si>
  <si>
    <t>Eventos académicos de difusión (Incluye actividades 2.1, 2.2 y 2.3)</t>
  </si>
  <si>
    <t>Identificación de las necesidades requeridas por cada una de las partes interesadas en el modelo de alerta temprana de tipo contable a implementar</t>
  </si>
  <si>
    <t xml:space="preserve">Diagnóstico y revisión del modelo actual de alertas tempranas de tipo contable frente a su efectividad en minimizar empresas que presenten incumplimiento de sus obligaciones </t>
  </si>
  <si>
    <t xml:space="preserve">Análisis y diseño del nuevo modelo de supervisión preventiva con alertas tempranas de tipo contable </t>
  </si>
  <si>
    <t xml:space="preserve">Implementación del nuevo modelo de alertas tempranas de tipo contable </t>
  </si>
  <si>
    <t xml:space="preserve">Divulgación y socialización del nuevo modelo a los interesados </t>
  </si>
  <si>
    <t xml:space="preserve">Elaboración y socialización de Guías en materia contable, de contratos de colaboración empresarial, fusiones y escisiones, consolidación de estados financieros, gobierno corporativo y aseguramiento y funciones de la revisoría fiscal </t>
  </si>
  <si>
    <t xml:space="preserve"> Diseño de las estrategias de pedagogía </t>
  </si>
  <si>
    <t xml:space="preserve">Construcción del micrositio para la pedagogía en materia de cumplimiento normativo </t>
  </si>
  <si>
    <t xml:space="preserve">Realizar capacitaciones internas y externas en materia de buen gobierno corporativo, cumplimiento contable, soborno transnacional, sociedades BIC, prevención de lavado de activos y mecanismos para identificar y liquidar las sociedades de papel, no operativas o de fachada. </t>
  </si>
  <si>
    <t xml:space="preserve">Crear guía jurídica, societaria y contable para la aplicación de la economía naranja. </t>
  </si>
  <si>
    <t xml:space="preserve">Construcción del micrositio para pedagogía en economía naranja </t>
  </si>
  <si>
    <t xml:space="preserve">Estrategias de pedagogía para el aprovechamiento de los beneficios de la economía naranja </t>
  </si>
  <si>
    <t>Reglamentar Modelo de emisiones para mediana y pequeña empresa</t>
  </si>
  <si>
    <t>Investigación y definición de los temas a reglamentar</t>
  </si>
  <si>
    <t xml:space="preserve">Redacción del articulado </t>
  </si>
  <si>
    <t xml:space="preserve">Revisión y ajuste de la propuesta de proyecto de decreto </t>
  </si>
  <si>
    <t xml:space="preserve">Entrega de versión definitiva del proyecto de decreto </t>
  </si>
  <si>
    <t xml:space="preserve">Guía, Video Micrositio y un Evento Interistitucional </t>
  </si>
  <si>
    <t>02/01/2020 al 31/12/2020</t>
  </si>
  <si>
    <t xml:space="preserve"> </t>
  </si>
  <si>
    <t xml:space="preserve">02/01/2020 al 31/12/2020
</t>
  </si>
  <si>
    <t>30/082020</t>
  </si>
  <si>
    <t>Nombre del Subalterno:
Dra Dora Maria Mesa Duarte</t>
  </si>
  <si>
    <t xml:space="preserve">Nombre del Par Designado: 
Camilo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</si>
</sst>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Red]0.0"/>
    <numFmt numFmtId="165" formatCode="0.0"/>
    <numFmt numFmtId="166" formatCode="0.0%"/>
  </numFmts>
  <fonts count="6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
      <sz val="22"/>
      <color theme="1"/>
      <name val="Arial"/>
      <family val="2"/>
    </font>
    <font>
      <sz val="18"/>
      <color theme="1"/>
      <name val="Arial"/>
      <family val="2"/>
    </font>
    <font>
      <sz val="18"/>
      <name val="Arial"/>
      <family val="2"/>
    </font>
  </fonts>
  <fills count="18">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
      <patternFill patternType="solid">
        <fgColor theme="8"/>
        <bgColor indexed="64"/>
      </patternFill>
    </fill>
    <fill>
      <patternFill patternType="solid">
        <fgColor rgb="FFFFFF00"/>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top/>
      <bottom/>
      <diagonal/>
    </border>
    <border>
      <left style="thin">
        <color indexed="64"/>
      </left>
      <right style="medium">
        <color auto="1"/>
      </right>
      <top/>
      <bottom style="medium">
        <color auto="1"/>
      </bottom>
      <diagonal/>
    </border>
    <border>
      <left style="thin">
        <color auto="1"/>
      </left>
      <right/>
      <top style="medium">
        <color indexed="64"/>
      </top>
      <bottom/>
      <diagonal/>
    </border>
    <border>
      <left/>
      <right style="thin">
        <color auto="1"/>
      </right>
      <top/>
      <bottom style="medium">
        <color indexed="64"/>
      </bottom>
      <diagonal/>
    </border>
    <border>
      <left style="medium">
        <color indexed="64"/>
      </left>
      <right/>
      <top style="thin">
        <color auto="1"/>
      </top>
      <bottom style="thin">
        <color auto="1"/>
      </bottom>
      <diagonal/>
    </border>
    <border>
      <left style="medium">
        <color auto="1"/>
      </left>
      <right style="medium">
        <color auto="1"/>
      </right>
      <top style="thin">
        <color indexed="64"/>
      </top>
      <bottom style="thin">
        <color indexed="64"/>
      </bottom>
      <diagonal/>
    </border>
  </borders>
  <cellStyleXfs count="12">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cellStyleXfs>
  <cellXfs count="797">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4"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10" borderId="1" xfId="0" applyNumberFormat="1" applyFont="1" applyFill="1" applyBorder="1" applyAlignment="1" applyProtection="1">
      <alignment horizontal="center" vertical="center" wrapText="1"/>
      <protection locked="0"/>
    </xf>
    <xf numFmtId="9" fontId="31" fillId="9" borderId="4" xfId="1" applyFont="1" applyFill="1" applyBorder="1" applyAlignment="1" applyProtection="1">
      <alignment horizontal="center" vertical="center" wrapText="1"/>
      <protection locked="0"/>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15" fillId="9" borderId="1" xfId="0" applyFont="1" applyFill="1" applyBorder="1" applyAlignment="1" applyProtection="1">
      <alignment vertical="center"/>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1"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5" xfId="0" applyFont="1" applyFill="1" applyBorder="1" applyAlignment="1">
      <alignment horizontal="center" vertical="center" wrapText="1"/>
    </xf>
    <xf numFmtId="0" fontId="45" fillId="11"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5"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38" fillId="9" borderId="32" xfId="0" applyFont="1" applyFill="1" applyBorder="1"/>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2"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6" fillId="9" borderId="1" xfId="0" applyNumberFormat="1" applyFont="1" applyFill="1" applyBorder="1" applyAlignment="1" applyProtection="1">
      <alignment horizontal="center" vertical="center"/>
    </xf>
    <xf numFmtId="9" fontId="32" fillId="0" borderId="1" xfId="1" applyFont="1" applyBorder="1" applyAlignment="1" applyProtection="1">
      <alignment horizontal="center" vertical="center" wrapText="1"/>
      <protection locked="0"/>
    </xf>
    <xf numFmtId="0" fontId="48" fillId="8" borderId="39"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2" fillId="0" borderId="4" xfId="0" applyNumberFormat="1" applyFont="1" applyBorder="1" applyAlignment="1" applyProtection="1">
      <alignment vertical="center" wrapText="1"/>
      <protection locked="0"/>
    </xf>
    <xf numFmtId="0" fontId="32" fillId="0" borderId="1" xfId="0" applyNumberFormat="1" applyFont="1" applyBorder="1" applyAlignment="1" applyProtection="1">
      <alignment vertical="center" wrapText="1"/>
      <protection locked="0"/>
    </xf>
    <xf numFmtId="0" fontId="32" fillId="0" borderId="1" xfId="0" applyNumberFormat="1" applyFont="1" applyBorder="1" applyAlignment="1" applyProtection="1">
      <alignment horizontal="center" vertical="center" wrapText="1"/>
      <protection locked="0"/>
    </xf>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0" fontId="55" fillId="4" borderId="45" xfId="0" applyFont="1" applyFill="1" applyBorder="1" applyAlignment="1" applyProtection="1">
      <alignment horizontal="center" vertical="center"/>
      <protection locked="0"/>
    </xf>
    <xf numFmtId="9" fontId="31" fillId="4" borderId="66" xfId="0" applyNumberFormat="1" applyFont="1" applyFill="1" applyBorder="1" applyAlignment="1" applyProtection="1">
      <alignment horizontal="center" vertical="center"/>
    </xf>
    <xf numFmtId="1" fontId="31" fillId="4" borderId="48" xfId="0" applyNumberFormat="1" applyFont="1" applyFill="1" applyBorder="1" applyAlignment="1" applyProtection="1">
      <alignment horizontal="center" vertical="center"/>
    </xf>
    <xf numFmtId="9" fontId="31" fillId="4" borderId="48" xfId="0" applyNumberFormat="1" applyFont="1" applyFill="1" applyBorder="1" applyAlignment="1" applyProtection="1">
      <alignment horizontal="center" vertical="center"/>
    </xf>
    <xf numFmtId="9" fontId="31" fillId="4" borderId="48" xfId="1" applyFont="1" applyFill="1" applyBorder="1" applyAlignment="1" applyProtection="1">
      <alignment horizontal="center" vertical="center"/>
    </xf>
    <xf numFmtId="0" fontId="15" fillId="0" borderId="0" xfId="0" applyFont="1" applyAlignment="1" applyProtection="1">
      <alignment vertical="center"/>
    </xf>
    <xf numFmtId="0" fontId="15" fillId="9" borderId="1" xfId="0" applyFont="1" applyFill="1" applyBorder="1" applyProtection="1"/>
    <xf numFmtId="0" fontId="15" fillId="16" borderId="35" xfId="0" applyFont="1" applyFill="1" applyBorder="1" applyProtection="1"/>
    <xf numFmtId="0" fontId="15" fillId="9" borderId="1" xfId="0" applyFont="1" applyFill="1" applyBorder="1" applyAlignment="1" applyProtection="1">
      <alignment horizontal="center"/>
    </xf>
    <xf numFmtId="0" fontId="15" fillId="16" borderId="49" xfId="0" applyFont="1" applyFill="1" applyBorder="1" applyProtection="1"/>
    <xf numFmtId="0" fontId="15" fillId="16" borderId="45" xfId="0" applyFont="1" applyFill="1" applyBorder="1" applyProtection="1"/>
    <xf numFmtId="0" fontId="11" fillId="5" borderId="2" xfId="0" applyFont="1" applyFill="1" applyBorder="1" applyAlignment="1" applyProtection="1">
      <alignment horizontal="center" vertical="top" wrapText="1"/>
    </xf>
    <xf numFmtId="9" fontId="20" fillId="5" borderId="14" xfId="0" applyNumberFormat="1" applyFont="1" applyFill="1" applyBorder="1" applyAlignment="1" applyProtection="1">
      <alignment horizontal="center" vertical="center" wrapText="1"/>
    </xf>
    <xf numFmtId="0" fontId="18" fillId="0" borderId="4" xfId="0" applyFont="1" applyBorder="1" applyAlignment="1" applyProtection="1">
      <alignment horizontal="left" vertical="center" wrapText="1"/>
    </xf>
    <xf numFmtId="0" fontId="21" fillId="0" borderId="4" xfId="0" applyFont="1" applyBorder="1" applyAlignment="1" applyProtection="1">
      <alignment horizontal="center" vertical="center"/>
    </xf>
    <xf numFmtId="0" fontId="23" fillId="9" borderId="0" xfId="0" applyFont="1" applyFill="1" applyBorder="1" applyAlignment="1" applyProtection="1">
      <alignment horizontal="center" vertical="center" wrapText="1"/>
    </xf>
    <xf numFmtId="0" fontId="23" fillId="9" borderId="0" xfId="0" applyFont="1" applyFill="1" applyBorder="1" applyAlignment="1" applyProtection="1">
      <alignment vertical="center" wrapText="1"/>
    </xf>
    <xf numFmtId="164" fontId="34" fillId="7" borderId="18" xfId="0" applyNumberFormat="1" applyFont="1" applyFill="1" applyBorder="1" applyAlignment="1" applyProtection="1">
      <alignment horizontal="center" vertical="center" wrapText="1"/>
    </xf>
    <xf numFmtId="14" fontId="51" fillId="9" borderId="1" xfId="0" applyNumberFormat="1" applyFont="1" applyFill="1" applyBorder="1" applyAlignment="1" applyProtection="1">
      <alignment horizontal="center" vertical="center"/>
    </xf>
    <xf numFmtId="0" fontId="50" fillId="9" borderId="1" xfId="0" applyFont="1" applyFill="1" applyBorder="1" applyAlignment="1" applyProtection="1">
      <alignment vertical="center"/>
    </xf>
    <xf numFmtId="0" fontId="11" fillId="0" borderId="1" xfId="0" applyFont="1" applyBorder="1" applyAlignment="1" applyProtection="1">
      <alignment vertical="center"/>
    </xf>
    <xf numFmtId="0" fontId="51" fillId="9" borderId="8" xfId="0" applyFont="1" applyFill="1" applyBorder="1" applyAlignment="1" applyProtection="1">
      <alignment horizontal="center" vertical="center"/>
    </xf>
    <xf numFmtId="0" fontId="51" fillId="9" borderId="13" xfId="0" applyFont="1" applyFill="1" applyBorder="1" applyAlignment="1" applyProtection="1">
      <alignment horizontal="center" vertical="center"/>
    </xf>
    <xf numFmtId="0" fontId="38" fillId="0" borderId="49" xfId="0" applyFont="1" applyBorder="1" applyProtection="1">
      <protection locked="0"/>
    </xf>
    <xf numFmtId="0" fontId="38" fillId="0" borderId="45" xfId="0" applyFont="1" applyBorder="1" applyProtection="1">
      <protection locked="0"/>
    </xf>
    <xf numFmtId="0" fontId="15" fillId="0" borderId="41" xfId="0" applyFont="1" applyBorder="1" applyProtection="1">
      <protection locked="0"/>
    </xf>
    <xf numFmtId="0" fontId="37" fillId="15" borderId="41" xfId="0" applyFont="1" applyFill="1" applyBorder="1" applyAlignment="1" applyProtection="1">
      <alignment horizontal="center" vertical="center"/>
    </xf>
    <xf numFmtId="0" fontId="55" fillId="0" borderId="5" xfId="0" applyFont="1" applyBorder="1" applyAlignment="1" applyProtection="1">
      <alignment vertical="center"/>
    </xf>
    <xf numFmtId="0" fontId="55" fillId="0" borderId="32" xfId="0" applyFont="1" applyBorder="1" applyAlignment="1" applyProtection="1">
      <alignment vertical="center"/>
    </xf>
    <xf numFmtId="0" fontId="55" fillId="0" borderId="6" xfId="0" applyFont="1" applyBorder="1" applyAlignment="1" applyProtection="1">
      <alignment vertical="center"/>
    </xf>
    <xf numFmtId="0" fontId="4" fillId="0" borderId="0" xfId="0" applyFont="1" applyFill="1" applyProtection="1"/>
    <xf numFmtId="0" fontId="38" fillId="0" borderId="0" xfId="0" applyFont="1" applyFill="1"/>
    <xf numFmtId="0" fontId="38" fillId="0" borderId="35" xfId="0" applyFont="1" applyFill="1" applyBorder="1"/>
    <xf numFmtId="0" fontId="38" fillId="0" borderId="44" xfId="0" applyFont="1" applyFill="1" applyBorder="1"/>
    <xf numFmtId="0" fontId="38" fillId="0" borderId="49" xfId="0" applyFont="1" applyFill="1" applyBorder="1"/>
    <xf numFmtId="0" fontId="38" fillId="0" borderId="0" xfId="0" applyFont="1" applyFill="1" applyBorder="1"/>
    <xf numFmtId="0" fontId="38" fillId="0" borderId="45" xfId="0" applyFont="1" applyFill="1" applyBorder="1"/>
    <xf numFmtId="0" fontId="38" fillId="0" borderId="41" xfId="0" applyFont="1" applyFill="1" applyBorder="1"/>
    <xf numFmtId="0" fontId="11" fillId="0" borderId="24" xfId="0" applyFont="1" applyBorder="1" applyAlignment="1" applyProtection="1">
      <alignment horizontal="left" vertical="center"/>
    </xf>
    <xf numFmtId="0" fontId="11" fillId="0" borderId="56" xfId="0" applyFont="1" applyBorder="1" applyAlignment="1" applyProtection="1">
      <alignment horizontal="left" vertical="center"/>
    </xf>
    <xf numFmtId="0" fontId="11" fillId="0" borderId="34" xfId="0" applyFont="1" applyBorder="1" applyAlignment="1" applyProtection="1">
      <alignment horizontal="left" vertical="center"/>
    </xf>
    <xf numFmtId="0" fontId="21" fillId="9" borderId="1"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14" fontId="38" fillId="9" borderId="26" xfId="0" applyNumberFormat="1" applyFont="1" applyFill="1" applyBorder="1"/>
    <xf numFmtId="0" fontId="57" fillId="9" borderId="41" xfId="0" applyFont="1" applyFill="1" applyBorder="1" applyProtection="1">
      <protection locked="0"/>
    </xf>
    <xf numFmtId="0" fontId="48" fillId="8" borderId="39" xfId="0" applyFont="1" applyFill="1" applyBorder="1" applyAlignment="1" applyProtection="1">
      <alignment horizontal="center" vertical="center" wrapText="1"/>
    </xf>
    <xf numFmtId="0" fontId="37" fillId="15" borderId="41" xfId="0" applyFont="1" applyFill="1" applyBorder="1" applyAlignment="1" applyProtection="1">
      <alignment horizontal="center" vertical="center"/>
    </xf>
    <xf numFmtId="0" fontId="58" fillId="0" borderId="1" xfId="0" applyNumberFormat="1" applyFont="1" applyBorder="1" applyAlignment="1" applyProtection="1">
      <alignment vertical="center" wrapText="1"/>
      <protection locked="0"/>
    </xf>
    <xf numFmtId="9" fontId="58" fillId="9" borderId="1" xfId="1" applyFont="1" applyFill="1" applyBorder="1" applyAlignment="1" applyProtection="1">
      <alignment horizontal="center" vertical="center" wrapText="1"/>
      <protection locked="0"/>
    </xf>
    <xf numFmtId="9" fontId="58" fillId="17" borderId="1" xfId="1" applyFont="1" applyFill="1" applyBorder="1" applyAlignment="1" applyProtection="1">
      <alignment horizontal="center" vertical="center" wrapText="1"/>
      <protection locked="0"/>
    </xf>
    <xf numFmtId="9" fontId="58" fillId="0" borderId="1" xfId="1" applyFont="1" applyBorder="1" applyAlignment="1" applyProtection="1">
      <alignment horizontal="center" vertical="center" wrapText="1"/>
      <protection locked="0"/>
    </xf>
    <xf numFmtId="0" fontId="58" fillId="0" borderId="1" xfId="0" applyNumberFormat="1" applyFont="1" applyBorder="1" applyAlignment="1" applyProtection="1">
      <alignment horizontal="center" vertical="center" wrapText="1"/>
      <protection locked="0"/>
    </xf>
    <xf numFmtId="0" fontId="13" fillId="4" borderId="45" xfId="0" applyFont="1" applyFill="1" applyBorder="1" applyAlignment="1" applyProtection="1">
      <alignment horizontal="center" vertical="center"/>
      <protection locked="0"/>
    </xf>
    <xf numFmtId="9" fontId="13" fillId="4" borderId="41" xfId="0" applyNumberFormat="1" applyFont="1" applyFill="1" applyBorder="1" applyAlignment="1" applyProtection="1">
      <alignment vertical="center"/>
      <protection locked="0"/>
    </xf>
    <xf numFmtId="9" fontId="13" fillId="4" borderId="66" xfId="0" applyNumberFormat="1" applyFont="1" applyFill="1" applyBorder="1" applyAlignment="1" applyProtection="1">
      <alignment horizontal="center" vertical="center"/>
    </xf>
    <xf numFmtId="1" fontId="13" fillId="4" borderId="48" xfId="0" applyNumberFormat="1" applyFont="1" applyFill="1" applyBorder="1" applyAlignment="1" applyProtection="1">
      <alignment horizontal="center" vertical="center"/>
    </xf>
    <xf numFmtId="9" fontId="13" fillId="4" borderId="48" xfId="0" applyNumberFormat="1" applyFont="1" applyFill="1" applyBorder="1" applyAlignment="1" applyProtection="1">
      <alignment horizontal="center" vertical="center"/>
    </xf>
    <xf numFmtId="9" fontId="13" fillId="4" borderId="48" xfId="1" applyFont="1" applyFill="1" applyBorder="1" applyAlignment="1" applyProtection="1">
      <alignment horizontal="center" vertical="center"/>
    </xf>
    <xf numFmtId="0" fontId="58" fillId="0" borderId="41" xfId="0" applyFont="1" applyBorder="1" applyProtection="1">
      <protection locked="0"/>
    </xf>
    <xf numFmtId="0" fontId="58" fillId="0" borderId="43" xfId="0" applyFont="1" applyBorder="1" applyProtection="1">
      <protection locked="0"/>
    </xf>
    <xf numFmtId="9" fontId="13" fillId="9" borderId="4" xfId="1" applyFont="1" applyFill="1" applyBorder="1" applyAlignment="1" applyProtection="1">
      <alignment horizontal="center" vertical="center" wrapText="1"/>
      <protection locked="0"/>
    </xf>
    <xf numFmtId="9" fontId="13" fillId="10" borderId="1" xfId="0" applyNumberFormat="1" applyFont="1" applyFill="1" applyBorder="1" applyAlignment="1" applyProtection="1">
      <alignment horizontal="center" vertical="center" wrapText="1"/>
      <protection locked="0"/>
    </xf>
    <xf numFmtId="9" fontId="58" fillId="17" borderId="1"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protection locked="0"/>
    </xf>
    <xf numFmtId="0" fontId="31" fillId="4" borderId="69" xfId="0" applyFont="1" applyFill="1" applyBorder="1" applyAlignment="1" applyProtection="1">
      <alignment horizontal="center" vertical="center"/>
      <protection locked="0"/>
    </xf>
    <xf numFmtId="9" fontId="31" fillId="4" borderId="32" xfId="0" applyNumberFormat="1" applyFont="1" applyFill="1" applyBorder="1" applyAlignment="1" applyProtection="1">
      <alignment vertical="center"/>
      <protection locked="0"/>
    </xf>
    <xf numFmtId="9" fontId="31" fillId="4" borderId="12" xfId="0" applyNumberFormat="1" applyFont="1" applyFill="1" applyBorder="1" applyAlignment="1" applyProtection="1">
      <alignment horizontal="center" vertical="center"/>
    </xf>
    <xf numFmtId="1" fontId="31" fillId="4" borderId="70" xfId="0" applyNumberFormat="1" applyFont="1" applyFill="1" applyBorder="1" applyAlignment="1" applyProtection="1">
      <alignment horizontal="center" vertical="center"/>
    </xf>
    <xf numFmtId="9" fontId="31" fillId="4" borderId="70" xfId="0" applyNumberFormat="1" applyFont="1" applyFill="1" applyBorder="1" applyAlignment="1" applyProtection="1">
      <alignment horizontal="center" vertical="center"/>
    </xf>
    <xf numFmtId="9" fontId="31" fillId="4" borderId="70" xfId="1" applyFont="1" applyFill="1" applyBorder="1" applyAlignment="1" applyProtection="1">
      <alignment horizontal="center" vertical="center"/>
    </xf>
    <xf numFmtId="0" fontId="32" fillId="0" borderId="32" xfId="0" applyFont="1" applyBorder="1" applyProtection="1">
      <protection locked="0"/>
    </xf>
    <xf numFmtId="0" fontId="32" fillId="0" borderId="6" xfId="0" applyFont="1" applyBorder="1" applyProtection="1">
      <protection locked="0"/>
    </xf>
    <xf numFmtId="9" fontId="58" fillId="9" borderId="1"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9" fontId="13" fillId="4" borderId="41" xfId="0" applyNumberFormat="1" applyFont="1" applyFill="1" applyBorder="1" applyAlignment="1" applyProtection="1">
      <alignment vertical="center" wrapText="1"/>
      <protection locked="0"/>
    </xf>
    <xf numFmtId="0" fontId="32" fillId="17" borderId="4" xfId="0" applyNumberFormat="1" applyFont="1" applyFill="1" applyBorder="1" applyAlignment="1" applyProtection="1">
      <alignment vertical="center" wrapText="1"/>
      <protection locked="0"/>
    </xf>
    <xf numFmtId="0" fontId="32" fillId="17" borderId="1" xfId="0" applyNumberFormat="1" applyFont="1" applyFill="1" applyBorder="1" applyAlignment="1" applyProtection="1">
      <alignment vertical="center" wrapText="1"/>
      <protection locked="0"/>
    </xf>
    <xf numFmtId="0" fontId="58" fillId="17" borderId="4" xfId="0" applyNumberFormat="1" applyFont="1" applyFill="1" applyBorder="1" applyAlignment="1" applyProtection="1">
      <alignment vertical="center" wrapText="1"/>
      <protection locked="0"/>
    </xf>
    <xf numFmtId="0" fontId="58" fillId="17" borderId="1" xfId="0" applyNumberFormat="1" applyFont="1" applyFill="1" applyBorder="1" applyAlignment="1" applyProtection="1">
      <alignment vertical="center" wrapText="1"/>
      <protection locked="0"/>
    </xf>
    <xf numFmtId="0" fontId="21" fillId="0" borderId="1" xfId="0" applyFont="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21" fillId="9" borderId="1" xfId="0" applyFont="1" applyFill="1" applyBorder="1" applyAlignment="1" applyProtection="1">
      <alignment horizontal="center" vertical="center" wrapText="1"/>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2" borderId="0" xfId="0" applyFont="1" applyFill="1" applyAlignment="1">
      <alignment horizontal="center" vertical="center"/>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7" fillId="9" borderId="47" xfId="0" applyFont="1" applyFill="1" applyBorder="1" applyAlignment="1">
      <alignment horizontal="center" vertical="center" wrapText="1"/>
    </xf>
    <xf numFmtId="0" fontId="47" fillId="9" borderId="58"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4" fillId="9" borderId="54"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7" xfId="0" applyFont="1" applyFill="1" applyBorder="1" applyAlignment="1">
      <alignment horizontal="left" vertical="center" wrapText="1"/>
    </xf>
    <xf numFmtId="0" fontId="44" fillId="9" borderId="59"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62"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7" xfId="0" applyFont="1" applyFill="1" applyBorder="1" applyAlignment="1">
      <alignment horizontal="center"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32" fillId="0" borderId="2" xfId="0" applyNumberFormat="1" applyFont="1" applyBorder="1" applyAlignment="1" applyProtection="1">
      <alignment horizontal="center" vertical="center" wrapText="1"/>
      <protection locked="0"/>
    </xf>
    <xf numFmtId="0" fontId="32" fillId="0" borderId="3" xfId="0" applyNumberFormat="1" applyFont="1" applyBorder="1" applyAlignment="1" applyProtection="1">
      <alignment horizontal="center" vertical="center" wrapText="1"/>
      <protection locked="0"/>
    </xf>
    <xf numFmtId="0" fontId="32" fillId="0" borderId="4" xfId="0" applyNumberFormat="1" applyFont="1" applyBorder="1" applyAlignment="1" applyProtection="1">
      <alignment horizontal="center" vertical="center" wrapText="1"/>
      <protection locked="0"/>
    </xf>
    <xf numFmtId="0" fontId="15" fillId="0" borderId="26" xfId="0" applyFont="1" applyBorder="1" applyAlignment="1" applyProtection="1">
      <alignment horizontal="center"/>
      <protection locked="0"/>
    </xf>
    <xf numFmtId="0" fontId="15" fillId="9" borderId="40"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15" fillId="0" borderId="32" xfId="0" applyFont="1" applyBorder="1" applyAlignment="1" applyProtection="1">
      <alignment horizontal="center"/>
      <protection locked="0"/>
    </xf>
    <xf numFmtId="0" fontId="13" fillId="9" borderId="64" xfId="0" applyFont="1" applyFill="1" applyBorder="1" applyAlignment="1" applyProtection="1">
      <alignment horizontal="center" vertical="center"/>
      <protection locked="0"/>
    </xf>
    <xf numFmtId="0" fontId="13" fillId="9" borderId="52"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54" fillId="9" borderId="33" xfId="0" applyFont="1" applyFill="1" applyBorder="1" applyAlignment="1" applyProtection="1">
      <alignment horizontal="center" vertical="center"/>
      <protection locked="0"/>
    </xf>
    <xf numFmtId="0" fontId="54" fillId="9" borderId="52" xfId="0" applyFont="1" applyFill="1" applyBorder="1" applyAlignment="1" applyProtection="1">
      <alignment horizontal="center" vertical="center"/>
      <protection locked="0"/>
    </xf>
    <xf numFmtId="0" fontId="54" fillId="9" borderId="34" xfId="0" applyFont="1" applyFill="1" applyBorder="1" applyAlignment="1" applyProtection="1">
      <alignment horizontal="center" vertical="center"/>
      <protection locked="0"/>
    </xf>
    <xf numFmtId="9" fontId="33" fillId="0" borderId="1" xfId="1" applyFont="1" applyFill="1" applyBorder="1" applyAlignment="1" applyProtection="1">
      <alignment horizontal="center" vertical="center" wrapText="1"/>
    </xf>
    <xf numFmtId="9" fontId="32" fillId="0" borderId="2" xfId="1" applyFont="1" applyFill="1" applyBorder="1" applyAlignment="1" applyProtection="1">
      <alignment horizontal="center" vertical="center" wrapText="1"/>
      <protection locked="0"/>
    </xf>
    <xf numFmtId="9" fontId="32" fillId="0" borderId="3" xfId="1" applyFont="1" applyFill="1" applyBorder="1" applyAlignment="1" applyProtection="1">
      <alignment horizontal="center" vertical="center" wrapText="1"/>
      <protection locked="0"/>
    </xf>
    <xf numFmtId="10" fontId="32" fillId="0" borderId="1" xfId="0" applyNumberFormat="1" applyFont="1" applyBorder="1" applyAlignment="1" applyProtection="1">
      <alignment horizontal="center" vertical="center" wrapText="1"/>
      <protection locked="0"/>
    </xf>
    <xf numFmtId="10" fontId="32" fillId="0" borderId="2" xfId="0" applyNumberFormat="1" applyFont="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9" fontId="32" fillId="0" borderId="1" xfId="1" applyNumberFormat="1" applyFont="1" applyBorder="1" applyAlignment="1" applyProtection="1">
      <alignment horizontal="center" vertical="center" wrapText="1"/>
    </xf>
    <xf numFmtId="0" fontId="32" fillId="0" borderId="1" xfId="0" applyFont="1" applyBorder="1" applyAlignment="1" applyProtection="1">
      <alignment horizontal="center" vertical="center" wrapText="1"/>
      <protection locked="0"/>
    </xf>
    <xf numFmtId="9" fontId="32" fillId="0" borderId="1" xfId="1" applyFont="1" applyBorder="1" applyAlignment="1" applyProtection="1">
      <alignment horizontal="center" vertical="center" wrapText="1"/>
      <protection locked="0"/>
    </xf>
    <xf numFmtId="0" fontId="53" fillId="9" borderId="40" xfId="0" applyFont="1" applyFill="1" applyBorder="1" applyAlignment="1" applyProtection="1">
      <alignment horizontal="left" vertical="center" wrapText="1"/>
      <protection locked="0"/>
    </xf>
    <xf numFmtId="0" fontId="53" fillId="9" borderId="25" xfId="0" applyFont="1" applyFill="1" applyBorder="1" applyAlignment="1" applyProtection="1">
      <alignment horizontal="left" vertical="center" wrapText="1"/>
      <protection locked="0"/>
    </xf>
    <xf numFmtId="0" fontId="53" fillId="9" borderId="63" xfId="0" applyFont="1" applyFill="1" applyBorder="1" applyAlignment="1" applyProtection="1">
      <alignment horizontal="left" vertical="center" wrapText="1"/>
      <protection locked="0"/>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9" fontId="32" fillId="0" borderId="1" xfId="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10" fontId="32" fillId="0" borderId="1" xfId="1" applyNumberFormat="1" applyFont="1" applyFill="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0" fontId="55" fillId="8"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55" fillId="8" borderId="42" xfId="0" applyFont="1" applyFill="1" applyBorder="1" applyAlignment="1" applyProtection="1">
      <alignment horizontal="center" vertical="center" wrapText="1"/>
      <protection locked="0"/>
    </xf>
    <xf numFmtId="0" fontId="55" fillId="8" borderId="61"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justify" vertical="center" wrapText="1"/>
      <protection locked="0"/>
    </xf>
    <xf numFmtId="0" fontId="32" fillId="0" borderId="3" xfId="0" applyFont="1" applyFill="1" applyBorder="1" applyAlignment="1" applyProtection="1">
      <alignment horizontal="justify" vertical="center" wrapText="1"/>
      <protection locked="0"/>
    </xf>
    <xf numFmtId="14" fontId="32" fillId="0" borderId="38"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9" fontId="32" fillId="0" borderId="4" xfId="1"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10" fontId="32" fillId="0" borderId="2" xfId="1" applyNumberFormat="1" applyFont="1" applyFill="1" applyBorder="1" applyAlignment="1" applyProtection="1">
      <alignment horizontal="center" vertical="center" wrapText="1"/>
      <protection locked="0"/>
    </xf>
    <xf numFmtId="10" fontId="32" fillId="0" borderId="3" xfId="1" applyNumberFormat="1" applyFont="1" applyFill="1" applyBorder="1" applyAlignment="1" applyProtection="1">
      <alignment horizontal="center" vertical="center" wrapText="1"/>
      <protection locked="0"/>
    </xf>
    <xf numFmtId="10" fontId="32" fillId="0" borderId="4" xfId="1" applyNumberFormat="1" applyFont="1" applyFill="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9" fontId="32" fillId="0" borderId="38"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0" fontId="32" fillId="0" borderId="2" xfId="0" applyFont="1" applyBorder="1" applyAlignment="1" applyProtection="1">
      <alignment horizontal="center" vertical="center" wrapText="1"/>
      <protection locked="0"/>
    </xf>
    <xf numFmtId="9" fontId="32" fillId="0" borderId="2" xfId="1" applyFont="1" applyBorder="1" applyAlignment="1" applyProtection="1">
      <alignment horizontal="center" vertical="center" wrapText="1"/>
      <protection locked="0"/>
    </xf>
    <xf numFmtId="9" fontId="32" fillId="0" borderId="4" xfId="1" applyNumberFormat="1" applyFont="1" applyBorder="1" applyAlignment="1" applyProtection="1">
      <alignment horizontal="center" vertical="center" wrapText="1"/>
    </xf>
    <xf numFmtId="0" fontId="55" fillId="8" borderId="16"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justify" vertical="center" wrapText="1"/>
      <protection locked="0"/>
    </xf>
    <xf numFmtId="0" fontId="32" fillId="0" borderId="4" xfId="0" applyFont="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9" fontId="32" fillId="0" borderId="38" xfId="0" applyNumberFormat="1" applyFont="1" applyBorder="1" applyAlignment="1" applyProtection="1">
      <alignment horizontal="center" vertical="center" wrapText="1"/>
      <protection locked="0"/>
    </xf>
    <xf numFmtId="10" fontId="32" fillId="0" borderId="4" xfId="0" applyNumberFormat="1" applyFont="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locked="0"/>
    </xf>
    <xf numFmtId="10" fontId="32" fillId="0" borderId="38" xfId="1" applyNumberFormat="1" applyFont="1" applyBorder="1" applyAlignment="1" applyProtection="1">
      <alignment horizontal="center" vertical="center" wrapText="1"/>
      <protection locked="0"/>
    </xf>
    <xf numFmtId="10" fontId="32" fillId="0" borderId="3" xfId="1" applyNumberFormat="1" applyFont="1" applyBorder="1" applyAlignment="1" applyProtection="1">
      <alignment horizontal="center" vertical="center" wrapText="1"/>
      <protection locked="0"/>
    </xf>
    <xf numFmtId="10" fontId="32" fillId="0" borderId="4" xfId="1" applyNumberFormat="1" applyFont="1" applyBorder="1" applyAlignment="1" applyProtection="1">
      <alignment horizontal="center" vertical="center" wrapText="1"/>
      <protection locked="0"/>
    </xf>
    <xf numFmtId="0" fontId="55" fillId="8" borderId="60" xfId="0" applyFont="1" applyFill="1" applyBorder="1" applyAlignment="1" applyProtection="1">
      <alignment horizontal="center" vertical="center" wrapText="1"/>
      <protection locked="0"/>
    </xf>
    <xf numFmtId="0" fontId="32" fillId="0" borderId="38" xfId="0" applyFont="1" applyFill="1" applyBorder="1" applyAlignment="1" applyProtection="1">
      <alignment horizontal="center" vertical="center" wrapText="1"/>
      <protection locked="0"/>
    </xf>
    <xf numFmtId="0" fontId="32" fillId="0" borderId="38" xfId="0" applyFont="1" applyBorder="1" applyAlignment="1" applyProtection="1">
      <alignment horizontal="justify" vertical="center" wrapText="1"/>
      <protection locked="0"/>
    </xf>
    <xf numFmtId="0" fontId="32" fillId="0" borderId="3" xfId="0" applyFont="1" applyBorder="1" applyAlignment="1" applyProtection="1">
      <alignment horizontal="justify" vertical="center" wrapText="1"/>
      <protection locked="0"/>
    </xf>
    <xf numFmtId="0" fontId="32" fillId="0" borderId="4" xfId="0" applyFont="1" applyBorder="1" applyAlignment="1" applyProtection="1">
      <alignment horizontal="justify" vertical="center" wrapText="1"/>
      <protection locked="0"/>
    </xf>
    <xf numFmtId="0" fontId="55" fillId="8" borderId="39" xfId="0" applyFont="1" applyFill="1" applyBorder="1" applyAlignment="1" applyProtection="1">
      <alignment horizontal="center" vertical="center"/>
    </xf>
    <xf numFmtId="0" fontId="48" fillId="8" borderId="47" xfId="0" applyFont="1" applyFill="1" applyBorder="1" applyAlignment="1" applyProtection="1">
      <alignment horizontal="center" vertical="center" wrapText="1"/>
    </xf>
    <xf numFmtId="0" fontId="48" fillId="8" borderId="48" xfId="0" applyFont="1" applyFill="1" applyBorder="1" applyAlignment="1" applyProtection="1">
      <alignment horizontal="center" vertical="center" wrapText="1"/>
    </xf>
    <xf numFmtId="0" fontId="48" fillId="8" borderId="39" xfId="0" applyFont="1" applyFill="1" applyBorder="1" applyAlignment="1" applyProtection="1">
      <alignment horizontal="center" vertical="center" wrapText="1"/>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37" fillId="15" borderId="45" xfId="0" applyFont="1" applyFill="1" applyBorder="1" applyAlignment="1" applyProtection="1">
      <alignment horizontal="center" vertical="center"/>
    </xf>
    <xf numFmtId="0" fontId="37" fillId="15" borderId="41" xfId="0" applyFont="1" applyFill="1" applyBorder="1" applyAlignment="1" applyProtection="1">
      <alignment horizontal="center" vertical="center"/>
    </xf>
    <xf numFmtId="0" fontId="37" fillId="15" borderId="43"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0" fontId="13" fillId="15" borderId="43" xfId="0" applyFont="1" applyFill="1" applyBorder="1" applyAlignment="1" applyProtection="1">
      <alignment horizontal="center" vertical="center"/>
    </xf>
    <xf numFmtId="0" fontId="55" fillId="0" borderId="5" xfId="0" applyFont="1" applyBorder="1" applyAlignment="1" applyProtection="1">
      <alignment horizontal="center" vertical="center"/>
    </xf>
    <xf numFmtId="0" fontId="55" fillId="0" borderId="32" xfId="0" applyFont="1" applyBorder="1" applyAlignment="1" applyProtection="1">
      <alignment horizontal="center" vertical="center"/>
    </xf>
    <xf numFmtId="0" fontId="55" fillId="0" borderId="6" xfId="0" applyFont="1" applyBorder="1" applyAlignment="1" applyProtection="1">
      <alignment horizontal="center" vertical="center"/>
    </xf>
    <xf numFmtId="0" fontId="55" fillId="0" borderId="5" xfId="0" applyFont="1" applyBorder="1" applyAlignment="1" applyProtection="1">
      <alignment horizontal="center" vertical="center" wrapText="1"/>
    </xf>
    <xf numFmtId="0" fontId="55" fillId="0" borderId="32" xfId="0" applyFont="1" applyBorder="1" applyAlignment="1" applyProtection="1">
      <alignment horizontal="center" vertical="center" wrapText="1"/>
    </xf>
    <xf numFmtId="0" fontId="55" fillId="0" borderId="6" xfId="0" applyFont="1" applyBorder="1" applyAlignment="1" applyProtection="1">
      <alignment horizontal="center" vertical="center" wrapText="1"/>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5"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2" fontId="48" fillId="8" borderId="39" xfId="0" applyNumberFormat="1" applyFont="1" applyFill="1" applyBorder="1" applyAlignment="1" applyProtection="1">
      <alignment horizontal="center" vertical="center" wrapText="1"/>
    </xf>
    <xf numFmtId="0" fontId="57" fillId="0" borderId="32" xfId="0" applyFont="1" applyBorder="1" applyAlignment="1" applyProtection="1">
      <alignment horizontal="center"/>
      <protection locked="0"/>
    </xf>
    <xf numFmtId="9" fontId="58" fillId="0" borderId="1" xfId="1" applyNumberFormat="1" applyFont="1" applyBorder="1" applyAlignment="1" applyProtection="1">
      <alignment horizontal="center" vertical="center" wrapText="1"/>
    </xf>
    <xf numFmtId="0" fontId="58" fillId="0" borderId="1" xfId="0" applyFont="1" applyBorder="1" applyAlignment="1" applyProtection="1">
      <alignment horizontal="center" vertical="center" wrapText="1"/>
      <protection locked="0"/>
    </xf>
    <xf numFmtId="9" fontId="58" fillId="0" borderId="1" xfId="1" applyFont="1" applyBorder="1" applyAlignment="1" applyProtection="1">
      <alignment horizontal="center" vertical="center" wrapText="1"/>
      <protection locked="0"/>
    </xf>
    <xf numFmtId="10" fontId="58" fillId="0" borderId="1" xfId="0" applyNumberFormat="1" applyFont="1" applyBorder="1" applyAlignment="1" applyProtection="1">
      <alignment horizontal="center" vertical="center" wrapText="1"/>
      <protection locked="0"/>
    </xf>
    <xf numFmtId="9" fontId="58" fillId="0" borderId="1" xfId="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0" fontId="58" fillId="0" borderId="1" xfId="1" applyNumberFormat="1" applyFont="1" applyFill="1" applyBorder="1" applyAlignment="1" applyProtection="1">
      <alignment horizontal="center" vertical="center" wrapText="1"/>
      <protection locked="0"/>
    </xf>
    <xf numFmtId="9" fontId="58" fillId="0" borderId="1" xfId="0" applyNumberFormat="1" applyFont="1" applyBorder="1" applyAlignment="1" applyProtection="1">
      <alignment horizontal="center" vertical="center" wrapText="1"/>
      <protection locked="0"/>
    </xf>
    <xf numFmtId="9" fontId="59" fillId="0" borderId="1" xfId="1" applyFont="1" applyFill="1" applyBorder="1" applyAlignment="1" applyProtection="1">
      <alignment horizontal="center" vertical="center" wrapText="1"/>
    </xf>
    <xf numFmtId="14" fontId="57" fillId="0" borderId="26" xfId="0" applyNumberFormat="1" applyFont="1" applyBorder="1" applyAlignment="1" applyProtection="1">
      <alignment horizontal="center"/>
      <protection locked="0"/>
    </xf>
    <xf numFmtId="0" fontId="57" fillId="0" borderId="26" xfId="0" applyFont="1" applyBorder="1" applyAlignment="1" applyProtection="1">
      <alignment horizontal="center"/>
      <protection locked="0"/>
    </xf>
    <xf numFmtId="0" fontId="58" fillId="0" borderId="1" xfId="0" applyFont="1" applyFill="1" applyBorder="1" applyAlignment="1" applyProtection="1">
      <alignment horizontal="center" vertical="center" wrapText="1"/>
      <protection locked="0"/>
    </xf>
    <xf numFmtId="0" fontId="58" fillId="0" borderId="2" xfId="0" applyFont="1" applyFill="1" applyBorder="1" applyAlignment="1" applyProtection="1">
      <alignment horizontal="center" vertical="center" wrapText="1"/>
      <protection locked="0"/>
    </xf>
    <xf numFmtId="0" fontId="58" fillId="0" borderId="3" xfId="0" applyFont="1" applyFill="1" applyBorder="1" applyAlignment="1" applyProtection="1">
      <alignment horizontal="center" vertical="center" wrapText="1"/>
      <protection locked="0"/>
    </xf>
    <xf numFmtId="0" fontId="58" fillId="17" borderId="2" xfId="0" applyFont="1" applyFill="1" applyBorder="1" applyAlignment="1" applyProtection="1">
      <alignment horizontal="justify" vertical="center" wrapText="1"/>
      <protection locked="0"/>
    </xf>
    <xf numFmtId="0" fontId="58" fillId="17" borderId="3" xfId="0" applyFont="1" applyFill="1" applyBorder="1" applyAlignment="1" applyProtection="1">
      <alignment horizontal="justify" vertical="center" wrapText="1"/>
      <protection locked="0"/>
    </xf>
    <xf numFmtId="14" fontId="58" fillId="0" borderId="38" xfId="0" applyNumberFormat="1" applyFont="1" applyBorder="1" applyAlignment="1" applyProtection="1">
      <alignment horizontal="center" vertical="center" wrapText="1"/>
      <protection locked="0"/>
    </xf>
    <xf numFmtId="0" fontId="58" fillId="0" borderId="3" xfId="0" applyFont="1" applyBorder="1" applyAlignment="1" applyProtection="1">
      <alignment horizontal="center" vertical="center" wrapText="1"/>
      <protection locked="0"/>
    </xf>
    <xf numFmtId="9" fontId="58" fillId="9" borderId="2" xfId="1" applyFont="1" applyFill="1" applyBorder="1" applyAlignment="1" applyProtection="1">
      <alignment horizontal="center" vertical="center" wrapText="1"/>
      <protection locked="0"/>
    </xf>
    <xf numFmtId="9" fontId="58" fillId="9" borderId="3" xfId="1" applyFont="1" applyFill="1" applyBorder="1" applyAlignment="1" applyProtection="1">
      <alignment horizontal="center" vertical="center" wrapText="1"/>
      <protection locked="0"/>
    </xf>
    <xf numFmtId="9" fontId="58" fillId="9" borderId="38" xfId="1" applyNumberFormat="1" applyFont="1" applyFill="1" applyBorder="1" applyAlignment="1" applyProtection="1">
      <alignment horizontal="center" vertical="center" wrapText="1"/>
    </xf>
    <xf numFmtId="9" fontId="58" fillId="9" borderId="3" xfId="1" applyNumberFormat="1" applyFont="1" applyFill="1" applyBorder="1" applyAlignment="1" applyProtection="1">
      <alignment horizontal="center" vertical="center" wrapText="1"/>
    </xf>
    <xf numFmtId="0" fontId="38" fillId="17" borderId="2" xfId="0" applyFont="1" applyFill="1" applyBorder="1" applyAlignment="1" applyProtection="1">
      <alignment horizontal="center" vertical="center" wrapText="1"/>
      <protection locked="0"/>
    </xf>
    <xf numFmtId="0" fontId="38" fillId="17" borderId="3" xfId="0" applyFont="1" applyFill="1" applyBorder="1" applyAlignment="1" applyProtection="1">
      <alignment horizontal="center" vertical="center" wrapText="1"/>
      <protection locked="0"/>
    </xf>
    <xf numFmtId="0" fontId="38" fillId="17" borderId="4" xfId="0" applyFont="1" applyFill="1" applyBorder="1" applyAlignment="1" applyProtection="1">
      <alignment horizontal="center" vertical="center" wrapText="1"/>
      <protection locked="0"/>
    </xf>
    <xf numFmtId="0" fontId="40" fillId="17" borderId="1" xfId="11" applyFill="1" applyBorder="1" applyAlignment="1" applyProtection="1">
      <alignment horizontal="center" vertical="center" wrapText="1"/>
      <protection locked="0"/>
    </xf>
    <xf numFmtId="0" fontId="58" fillId="17" borderId="1" xfId="0" applyFont="1" applyFill="1" applyBorder="1" applyAlignment="1" applyProtection="1">
      <alignment horizontal="center" vertical="center" wrapText="1"/>
      <protection locked="0"/>
    </xf>
    <xf numFmtId="10" fontId="58" fillId="17" borderId="1" xfId="0" applyNumberFormat="1" applyFont="1" applyFill="1" applyBorder="1" applyAlignment="1" applyProtection="1">
      <alignment horizontal="center" vertical="center" wrapText="1"/>
      <protection locked="0"/>
    </xf>
    <xf numFmtId="10" fontId="58" fillId="17" borderId="2" xfId="1" applyNumberFormat="1" applyFont="1" applyFill="1" applyBorder="1" applyAlignment="1" applyProtection="1">
      <alignment horizontal="center" vertical="center" wrapText="1"/>
      <protection locked="0"/>
    </xf>
    <xf numFmtId="10" fontId="58" fillId="17" borderId="3" xfId="1" applyNumberFormat="1" applyFont="1" applyFill="1" applyBorder="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0" fontId="13" fillId="9" borderId="3" xfId="0" applyFont="1" applyFill="1" applyBorder="1" applyAlignment="1" applyProtection="1">
      <alignment horizontal="center" vertical="center" wrapText="1"/>
      <protection locked="0"/>
    </xf>
    <xf numFmtId="10" fontId="58" fillId="0" borderId="2" xfId="1" applyNumberFormat="1" applyFont="1" applyFill="1" applyBorder="1" applyAlignment="1" applyProtection="1">
      <alignment horizontal="center" vertical="center" wrapText="1"/>
      <protection locked="0"/>
    </xf>
    <xf numFmtId="10" fontId="58" fillId="0" borderId="3" xfId="1" applyNumberFormat="1" applyFont="1" applyFill="1" applyBorder="1" applyAlignment="1" applyProtection="1">
      <alignment horizontal="center" vertical="center" wrapText="1"/>
      <protection locked="0"/>
    </xf>
    <xf numFmtId="10" fontId="58" fillId="9" borderId="1" xfId="1" applyNumberFormat="1" applyFont="1" applyFill="1" applyBorder="1" applyAlignment="1" applyProtection="1">
      <alignment horizontal="center" vertical="center" wrapText="1"/>
      <protection locked="0"/>
    </xf>
    <xf numFmtId="9" fontId="59" fillId="17" borderId="38" xfId="1" applyFont="1" applyFill="1" applyBorder="1" applyAlignment="1" applyProtection="1">
      <alignment horizontal="center" vertical="center" wrapText="1"/>
    </xf>
    <xf numFmtId="9" fontId="59" fillId="17" borderId="3" xfId="1" applyFont="1" applyFill="1" applyBorder="1" applyAlignment="1" applyProtection="1">
      <alignment horizontal="center" vertical="center" wrapText="1"/>
    </xf>
    <xf numFmtId="14" fontId="58" fillId="0" borderId="1" xfId="0" applyNumberFormat="1" applyFont="1" applyBorder="1" applyAlignment="1" applyProtection="1">
      <alignment horizontal="center" vertical="center" wrapText="1"/>
      <protection locked="0"/>
    </xf>
    <xf numFmtId="9" fontId="58" fillId="17" borderId="2" xfId="1" applyFont="1" applyFill="1" applyBorder="1" applyAlignment="1" applyProtection="1">
      <alignment horizontal="center" vertical="center" wrapText="1"/>
      <protection locked="0"/>
    </xf>
    <xf numFmtId="9" fontId="58" fillId="17" borderId="3" xfId="1" applyFont="1" applyFill="1" applyBorder="1" applyAlignment="1" applyProtection="1">
      <alignment horizontal="center" vertical="center" wrapText="1"/>
      <protection locked="0"/>
    </xf>
    <xf numFmtId="0" fontId="38" fillId="17" borderId="1" xfId="0" applyFont="1" applyFill="1" applyBorder="1" applyAlignment="1" applyProtection="1">
      <alignment horizontal="center" vertical="center" wrapText="1"/>
      <protection locked="0"/>
    </xf>
    <xf numFmtId="0" fontId="38" fillId="17" borderId="4" xfId="0" applyFont="1" applyFill="1" applyBorder="1" applyAlignment="1" applyProtection="1">
      <alignment horizontal="left" vertical="center" wrapText="1"/>
      <protection locked="0"/>
    </xf>
    <xf numFmtId="0" fontId="38" fillId="17" borderId="1" xfId="0" applyFont="1" applyFill="1" applyBorder="1" applyAlignment="1" applyProtection="1">
      <alignment horizontal="left" vertical="center" wrapText="1"/>
      <protection locked="0"/>
    </xf>
    <xf numFmtId="0" fontId="40" fillId="17" borderId="4" xfId="11" applyFill="1" applyBorder="1" applyAlignment="1" applyProtection="1">
      <alignment horizontal="center" vertical="center" wrapText="1"/>
      <protection locked="0"/>
    </xf>
    <xf numFmtId="9" fontId="58" fillId="9" borderId="4"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10" fontId="58" fillId="17" borderId="4" xfId="0" applyNumberFormat="1" applyFont="1" applyFill="1" applyBorder="1" applyAlignment="1" applyProtection="1">
      <alignment horizontal="center" vertical="center" wrapText="1"/>
      <protection locked="0"/>
    </xf>
    <xf numFmtId="9" fontId="58" fillId="17" borderId="38" xfId="0" applyNumberFormat="1" applyFont="1" applyFill="1" applyBorder="1" applyAlignment="1" applyProtection="1">
      <alignment horizontal="center" vertical="center" wrapText="1"/>
      <protection locked="0"/>
    </xf>
    <xf numFmtId="0" fontId="58" fillId="17" borderId="3" xfId="0" applyFont="1" applyFill="1" applyBorder="1" applyAlignment="1" applyProtection="1">
      <alignment horizontal="center" vertical="center" wrapText="1"/>
      <protection locked="0"/>
    </xf>
    <xf numFmtId="0" fontId="58" fillId="9" borderId="38" xfId="0" applyFont="1" applyFill="1" applyBorder="1" applyAlignment="1" applyProtection="1">
      <alignment horizontal="center" vertical="center" wrapText="1"/>
      <protection locked="0"/>
    </xf>
    <xf numFmtId="0" fontId="58" fillId="9" borderId="3" xfId="0" applyFont="1" applyFill="1" applyBorder="1" applyAlignment="1" applyProtection="1">
      <alignment horizontal="center" vertical="center" wrapText="1"/>
      <protection locked="0"/>
    </xf>
    <xf numFmtId="10" fontId="58" fillId="0" borderId="38" xfId="1" applyNumberFormat="1" applyFont="1" applyFill="1" applyBorder="1" applyAlignment="1" applyProtection="1">
      <alignment horizontal="center" vertical="center" wrapText="1"/>
      <protection locked="0"/>
    </xf>
    <xf numFmtId="10" fontId="58" fillId="9" borderId="4" xfId="1" applyNumberFormat="1" applyFont="1" applyFill="1" applyBorder="1" applyAlignment="1" applyProtection="1">
      <alignment horizontal="center" vertical="center" wrapText="1"/>
      <protection locked="0"/>
    </xf>
    <xf numFmtId="0" fontId="58" fillId="0" borderId="38" xfId="0" applyFont="1" applyFill="1" applyBorder="1" applyAlignment="1" applyProtection="1">
      <alignment horizontal="center" vertical="center" wrapText="1"/>
      <protection locked="0"/>
    </xf>
    <xf numFmtId="0" fontId="58" fillId="17" borderId="38" xfId="0" applyFont="1" applyFill="1" applyBorder="1" applyAlignment="1" applyProtection="1">
      <alignment horizontal="justify" vertical="center" wrapText="1"/>
      <protection locked="0"/>
    </xf>
    <xf numFmtId="0" fontId="58" fillId="0" borderId="38" xfId="0" applyFont="1" applyBorder="1" applyAlignment="1" applyProtection="1">
      <alignment horizontal="center" vertical="center" wrapText="1"/>
      <protection locked="0"/>
    </xf>
    <xf numFmtId="9" fontId="58" fillId="9" borderId="38" xfId="0" applyNumberFormat="1" applyFont="1" applyFill="1" applyBorder="1" applyAlignment="1" applyProtection="1">
      <alignment horizontal="center" vertical="center" wrapText="1"/>
      <protection locked="0"/>
    </xf>
    <xf numFmtId="0" fontId="48" fillId="0" borderId="64" xfId="0" applyFont="1" applyBorder="1" applyAlignment="1" applyProtection="1">
      <alignment horizontal="left" vertical="center"/>
    </xf>
    <xf numFmtId="0" fontId="48" fillId="0" borderId="52" xfId="0" applyFont="1" applyBorder="1" applyAlignment="1" applyProtection="1">
      <alignment horizontal="left" vertical="center"/>
    </xf>
    <xf numFmtId="0" fontId="48" fillId="0" borderId="34" xfId="0" applyFont="1" applyBorder="1" applyAlignment="1" applyProtection="1">
      <alignment horizontal="left" vertical="center"/>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38" fillId="0" borderId="35" xfId="0" applyFont="1" applyBorder="1" applyAlignment="1" applyProtection="1">
      <alignment horizontal="center"/>
      <protection locked="0"/>
    </xf>
    <xf numFmtId="0" fontId="38" fillId="0" borderId="44" xfId="0" applyFont="1" applyBorder="1" applyAlignment="1" applyProtection="1">
      <alignment horizontal="center"/>
      <protection locked="0"/>
    </xf>
    <xf numFmtId="0" fontId="38" fillId="0" borderId="46" xfId="0" applyFont="1" applyBorder="1" applyAlignment="1" applyProtection="1">
      <alignment horizontal="center"/>
      <protection locked="0"/>
    </xf>
    <xf numFmtId="0" fontId="38" fillId="0" borderId="49" xfId="0" applyFont="1" applyBorder="1" applyAlignment="1" applyProtection="1">
      <alignment horizontal="center"/>
      <protection locked="0"/>
    </xf>
    <xf numFmtId="0" fontId="38" fillId="0" borderId="0" xfId="0" applyFont="1" applyBorder="1" applyAlignment="1" applyProtection="1">
      <alignment horizontal="center"/>
      <protection locked="0"/>
    </xf>
    <xf numFmtId="0" fontId="38" fillId="0" borderId="50" xfId="0" applyFont="1" applyBorder="1" applyAlignment="1" applyProtection="1">
      <alignment horizontal="center"/>
      <protection locked="0"/>
    </xf>
    <xf numFmtId="0" fontId="38" fillId="0" borderId="45" xfId="0" applyFont="1" applyBorder="1" applyAlignment="1" applyProtection="1">
      <alignment horizontal="center"/>
      <protection locked="0"/>
    </xf>
    <xf numFmtId="0" fontId="38" fillId="0" borderId="41" xfId="0" applyFont="1" applyBorder="1" applyAlignment="1" applyProtection="1">
      <alignment horizontal="center"/>
      <protection locked="0"/>
    </xf>
    <xf numFmtId="0" fontId="38" fillId="0" borderId="43" xfId="0" applyFont="1" applyBorder="1" applyAlignment="1" applyProtection="1">
      <alignment horizontal="center"/>
      <protection locked="0"/>
    </xf>
    <xf numFmtId="0" fontId="48" fillId="0" borderId="40" xfId="0" applyFont="1" applyBorder="1" applyAlignment="1" applyProtection="1">
      <alignment horizontal="center" vertical="center"/>
    </xf>
    <xf numFmtId="0" fontId="48" fillId="0" borderId="25" xfId="0" applyFont="1" applyBorder="1" applyAlignment="1" applyProtection="1">
      <alignment horizontal="center" vertical="center"/>
    </xf>
    <xf numFmtId="0" fontId="48" fillId="0" borderId="24" xfId="0" applyFont="1" applyBorder="1" applyAlignment="1" applyProtection="1">
      <alignment horizontal="center" vertical="center"/>
    </xf>
    <xf numFmtId="0" fontId="48" fillId="0" borderId="40" xfId="0" applyFont="1" applyBorder="1" applyAlignment="1" applyProtection="1">
      <alignment horizontal="left" vertical="center"/>
    </xf>
    <xf numFmtId="0" fontId="48" fillId="0" borderId="25" xfId="0" applyFont="1" applyBorder="1" applyAlignment="1" applyProtection="1">
      <alignment horizontal="left" vertical="center"/>
    </xf>
    <xf numFmtId="0" fontId="48" fillId="0" borderId="24" xfId="0" applyFont="1" applyBorder="1" applyAlignment="1" applyProtection="1">
      <alignment horizontal="left" vertical="center"/>
    </xf>
    <xf numFmtId="0" fontId="48" fillId="0" borderId="69" xfId="0" applyFont="1" applyBorder="1" applyAlignment="1" applyProtection="1">
      <alignment horizontal="center" vertical="center"/>
    </xf>
    <xf numFmtId="0" fontId="48" fillId="0" borderId="32" xfId="0" applyFont="1" applyBorder="1" applyAlignment="1" applyProtection="1">
      <alignment horizontal="center" vertical="center"/>
    </xf>
    <xf numFmtId="0" fontId="48" fillId="0" borderId="56" xfId="0" applyFont="1" applyBorder="1" applyAlignment="1" applyProtection="1">
      <alignment horizontal="center" vertical="center"/>
    </xf>
    <xf numFmtId="0" fontId="48" fillId="0" borderId="69" xfId="0" applyFont="1" applyBorder="1" applyAlignment="1" applyProtection="1">
      <alignment horizontal="left" vertical="center"/>
    </xf>
    <xf numFmtId="0" fontId="48" fillId="0" borderId="32" xfId="0" applyFont="1" applyBorder="1" applyAlignment="1" applyProtection="1">
      <alignment horizontal="left" vertical="center"/>
    </xf>
    <xf numFmtId="0" fontId="48" fillId="0" borderId="56" xfId="0" applyFont="1" applyBorder="1" applyAlignment="1" applyProtection="1">
      <alignment horizontal="left" vertical="center"/>
    </xf>
    <xf numFmtId="0" fontId="48" fillId="0" borderId="64" xfId="0" applyFont="1" applyBorder="1" applyAlignment="1" applyProtection="1">
      <alignment horizontal="center" vertical="center" wrapText="1"/>
    </xf>
    <xf numFmtId="0" fontId="48" fillId="0" borderId="52" xfId="0" applyFont="1" applyBorder="1" applyAlignment="1" applyProtection="1">
      <alignment horizontal="center" vertical="center" wrapText="1"/>
    </xf>
    <xf numFmtId="0" fontId="48" fillId="0" borderId="34" xfId="0" applyFont="1" applyBorder="1" applyAlignment="1" applyProtection="1">
      <alignment horizontal="center" vertical="center" wrapText="1"/>
    </xf>
    <xf numFmtId="9" fontId="33" fillId="17" borderId="38" xfId="1" applyFont="1" applyFill="1" applyBorder="1" applyAlignment="1" applyProtection="1">
      <alignment horizontal="center" vertical="center" wrapText="1"/>
    </xf>
    <xf numFmtId="9" fontId="33" fillId="17" borderId="3" xfId="1" applyFont="1" applyFill="1" applyBorder="1" applyAlignment="1" applyProtection="1">
      <alignment horizontal="center" vertical="center" wrapText="1"/>
    </xf>
    <xf numFmtId="9" fontId="33" fillId="17" borderId="4" xfId="1" applyFont="1" applyFill="1" applyBorder="1" applyAlignment="1" applyProtection="1">
      <alignment horizontal="center" vertical="center" wrapText="1"/>
    </xf>
    <xf numFmtId="9" fontId="32" fillId="9" borderId="38" xfId="1" applyNumberFormat="1" applyFont="1" applyFill="1" applyBorder="1" applyAlignment="1" applyProtection="1">
      <alignment horizontal="center" vertical="center" wrapText="1"/>
    </xf>
    <xf numFmtId="9" fontId="32" fillId="9" borderId="3" xfId="1" applyNumberFormat="1" applyFont="1" applyFill="1" applyBorder="1" applyAlignment="1" applyProtection="1">
      <alignment horizontal="center" vertical="center" wrapText="1"/>
    </xf>
    <xf numFmtId="9" fontId="32" fillId="9" borderId="4" xfId="1" applyNumberFormat="1" applyFont="1" applyFill="1" applyBorder="1" applyAlignment="1" applyProtection="1">
      <alignment horizontal="center" vertical="center" wrapText="1"/>
    </xf>
    <xf numFmtId="9" fontId="58" fillId="9" borderId="1" xfId="1" applyNumberFormat="1" applyFont="1" applyFill="1" applyBorder="1" applyAlignment="1" applyProtection="1">
      <alignment horizontal="center" vertical="center" wrapText="1"/>
      <protection locked="0"/>
    </xf>
    <xf numFmtId="9" fontId="33" fillId="17" borderId="2" xfId="1" applyFont="1" applyFill="1" applyBorder="1" applyAlignment="1" applyProtection="1">
      <alignment horizontal="center" vertical="center" wrapText="1"/>
    </xf>
    <xf numFmtId="9" fontId="32" fillId="9" borderId="2" xfId="1" applyNumberFormat="1" applyFont="1" applyFill="1" applyBorder="1" applyAlignment="1" applyProtection="1">
      <alignment horizontal="center" vertical="center" wrapText="1"/>
    </xf>
    <xf numFmtId="0" fontId="44" fillId="17" borderId="2" xfId="0" applyFont="1" applyFill="1" applyBorder="1" applyAlignment="1" applyProtection="1">
      <alignment horizontal="center" vertical="center" wrapText="1"/>
      <protection locked="0"/>
    </xf>
    <xf numFmtId="0" fontId="44" fillId="17" borderId="3" xfId="0" applyFont="1" applyFill="1" applyBorder="1" applyAlignment="1" applyProtection="1">
      <alignment horizontal="center" vertical="center" wrapText="1"/>
      <protection locked="0"/>
    </xf>
    <xf numFmtId="0" fontId="44" fillId="17" borderId="4" xfId="0" applyFont="1" applyFill="1" applyBorder="1" applyAlignment="1" applyProtection="1">
      <alignment horizontal="center" vertical="center" wrapText="1"/>
      <protection locked="0"/>
    </xf>
    <xf numFmtId="0" fontId="40" fillId="17" borderId="2" xfId="11" applyFill="1" applyBorder="1" applyAlignment="1" applyProtection="1">
      <alignment horizontal="center" vertical="center" wrapText="1"/>
      <protection locked="0"/>
    </xf>
    <xf numFmtId="0" fontId="32" fillId="17" borderId="3" xfId="0" applyFont="1" applyFill="1" applyBorder="1" applyAlignment="1" applyProtection="1">
      <alignment horizontal="center" vertical="center" wrapText="1"/>
      <protection locked="0"/>
    </xf>
    <xf numFmtId="0" fontId="32" fillId="17" borderId="4" xfId="0" applyFont="1" applyFill="1" applyBorder="1" applyAlignment="1" applyProtection="1">
      <alignment horizontal="center" vertical="center" wrapText="1"/>
      <protection locked="0"/>
    </xf>
    <xf numFmtId="0" fontId="32" fillId="17" borderId="2" xfId="0" applyFont="1" applyFill="1" applyBorder="1" applyAlignment="1" applyProtection="1">
      <alignment horizontal="center" vertical="center" wrapText="1"/>
      <protection locked="0"/>
    </xf>
    <xf numFmtId="0" fontId="40" fillId="17" borderId="3" xfId="11" applyFill="1" applyBorder="1" applyAlignment="1" applyProtection="1">
      <alignment horizontal="center" vertical="center" wrapText="1"/>
      <protection locked="0"/>
    </xf>
    <xf numFmtId="0" fontId="58" fillId="0" borderId="2" xfId="0" applyFont="1" applyFill="1" applyBorder="1" applyAlignment="1" applyProtection="1">
      <alignment horizontal="justify" vertical="center" wrapText="1"/>
      <protection locked="0"/>
    </xf>
    <xf numFmtId="0" fontId="58" fillId="0" borderId="3" xfId="0" applyFont="1" applyFill="1" applyBorder="1" applyAlignment="1" applyProtection="1">
      <alignment horizontal="justify" vertical="center" wrapText="1"/>
      <protection locked="0"/>
    </xf>
    <xf numFmtId="9" fontId="58" fillId="9" borderId="4" xfId="1" applyNumberFormat="1" applyFont="1" applyFill="1" applyBorder="1" applyAlignment="1" applyProtection="1">
      <alignment horizontal="center" vertical="center" wrapText="1"/>
      <protection locked="0"/>
    </xf>
    <xf numFmtId="0" fontId="55" fillId="8" borderId="36" xfId="0" applyFont="1" applyFill="1" applyBorder="1" applyAlignment="1" applyProtection="1">
      <alignment horizontal="center" vertical="center" wrapText="1"/>
      <protection locked="0"/>
    </xf>
    <xf numFmtId="0" fontId="55" fillId="8" borderId="30" xfId="0" applyFont="1" applyFill="1" applyBorder="1" applyAlignment="1" applyProtection="1">
      <alignment horizontal="center" vertical="center" wrapText="1"/>
      <protection locked="0"/>
    </xf>
    <xf numFmtId="0" fontId="55" fillId="8" borderId="21" xfId="0" applyFont="1" applyFill="1" applyBorder="1" applyAlignment="1" applyProtection="1">
      <alignment horizontal="center" vertical="center" wrapText="1"/>
      <protection locked="0"/>
    </xf>
    <xf numFmtId="0" fontId="55" fillId="8" borderId="31" xfId="0" applyFont="1" applyFill="1" applyBorder="1" applyAlignment="1" applyProtection="1">
      <alignment horizontal="center" vertical="center" wrapText="1"/>
      <protection locked="0"/>
    </xf>
    <xf numFmtId="0" fontId="53" fillId="9" borderId="26" xfId="0" applyFont="1" applyFill="1" applyBorder="1" applyAlignment="1" applyProtection="1">
      <alignment horizontal="left" vertical="center" wrapText="1"/>
      <protection locked="0"/>
    </xf>
    <xf numFmtId="0" fontId="53" fillId="9" borderId="21" xfId="0" applyFont="1" applyFill="1" applyBorder="1" applyAlignment="1" applyProtection="1">
      <alignment horizontal="left" vertical="center" wrapText="1"/>
      <protection locked="0"/>
    </xf>
    <xf numFmtId="0" fontId="58" fillId="0" borderId="38" xfId="0" applyFont="1" applyFill="1" applyBorder="1" applyAlignment="1" applyProtection="1">
      <alignment horizontal="justify" vertical="center" wrapText="1"/>
      <protection locked="0"/>
    </xf>
    <xf numFmtId="0" fontId="58" fillId="0" borderId="38" xfId="0" applyFont="1" applyBorder="1" applyAlignment="1" applyProtection="1">
      <alignment horizontal="justify" vertical="center" wrapText="1"/>
      <protection locked="0"/>
    </xf>
    <xf numFmtId="0" fontId="58" fillId="0" borderId="3" xfId="0" applyFont="1" applyBorder="1" applyAlignment="1" applyProtection="1">
      <alignment horizontal="justify" vertical="center" wrapText="1"/>
      <protection locked="0"/>
    </xf>
    <xf numFmtId="14" fontId="58" fillId="0" borderId="3" xfId="0" applyNumberFormat="1"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1" xfId="0" applyFont="1" applyFill="1" applyBorder="1" applyAlignment="1">
      <alignment vertical="center" wrapText="1"/>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4" fillId="7" borderId="39" xfId="0" applyFont="1" applyFill="1" applyBorder="1" applyAlignment="1">
      <alignment horizontal="left" vertical="top" wrapText="1"/>
    </xf>
    <xf numFmtId="0" fontId="19" fillId="7" borderId="4" xfId="0" applyFont="1" applyFill="1" applyBorder="1" applyAlignment="1">
      <alignment vertical="center" wrapText="1"/>
    </xf>
    <xf numFmtId="0" fontId="50" fillId="9" borderId="1" xfId="0" applyFont="1" applyFill="1" applyBorder="1" applyAlignment="1" applyProtection="1">
      <alignment horizontal="center" vertical="center"/>
    </xf>
    <xf numFmtId="0" fontId="51" fillId="9" borderId="1" xfId="0" applyFont="1" applyFill="1" applyBorder="1" applyAlignment="1" applyProtection="1">
      <alignment horizontal="center" vertical="center"/>
    </xf>
    <xf numFmtId="0" fontId="12" fillId="6" borderId="2" xfId="0"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0" fontId="12" fillId="6" borderId="4"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2" fillId="7" borderId="4" xfId="0" applyFont="1" applyFill="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22" fillId="6" borderId="5" xfId="0" applyFont="1" applyFill="1" applyBorder="1" applyAlignment="1" applyProtection="1">
      <alignment horizontal="center" vertical="center" wrapText="1"/>
    </xf>
    <xf numFmtId="0" fontId="22" fillId="6" borderId="32" xfId="0" applyFont="1" applyFill="1" applyBorder="1" applyAlignment="1" applyProtection="1">
      <alignment horizontal="center" vertical="center" wrapText="1"/>
    </xf>
    <xf numFmtId="0" fontId="22" fillId="6" borderId="6"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9" fontId="20" fillId="0" borderId="1"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0" fontId="18" fillId="0" borderId="1" xfId="0" applyFont="1" applyBorder="1" applyAlignment="1" applyProtection="1">
      <alignment horizontal="left" vertical="center"/>
    </xf>
    <xf numFmtId="0" fontId="11" fillId="5" borderId="35"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1" fillId="5" borderId="45" xfId="0" applyFont="1" applyFill="1" applyBorder="1" applyAlignment="1" applyProtection="1">
      <alignment horizontal="center" vertical="center" wrapText="1"/>
    </xf>
    <xf numFmtId="0" fontId="11" fillId="5" borderId="68"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53" xfId="0" applyFont="1" applyFill="1" applyBorder="1" applyAlignment="1" applyProtection="1">
      <alignment horizontal="center" vertical="center" wrapText="1"/>
    </xf>
    <xf numFmtId="0" fontId="11" fillId="5" borderId="67" xfId="0" applyFont="1" applyFill="1" applyBorder="1" applyAlignment="1" applyProtection="1">
      <alignment horizontal="center" vertical="center" wrapText="1"/>
    </xf>
    <xf numFmtId="0" fontId="11" fillId="5" borderId="46" xfId="0" applyFont="1" applyFill="1" applyBorder="1" applyAlignment="1" applyProtection="1">
      <alignment horizontal="center" vertical="center" wrapText="1"/>
    </xf>
    <xf numFmtId="0" fontId="11" fillId="5" borderId="65" xfId="0" applyFont="1" applyFill="1" applyBorder="1" applyAlignment="1" applyProtection="1">
      <alignment horizontal="center" vertical="center" wrapText="1"/>
    </xf>
    <xf numFmtId="0" fontId="11" fillId="5" borderId="50" xfId="0" applyFont="1" applyFill="1" applyBorder="1" applyAlignment="1" applyProtection="1">
      <alignment horizontal="center" vertical="center" wrapText="1"/>
    </xf>
    <xf numFmtId="0" fontId="11" fillId="5" borderId="59"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164" fontId="11" fillId="0" borderId="4" xfId="0" applyNumberFormat="1" applyFont="1" applyBorder="1" applyAlignment="1" applyProtection="1">
      <alignment horizontal="center" vertical="center"/>
    </xf>
    <xf numFmtId="0" fontId="18" fillId="0" borderId="1" xfId="0" applyFont="1" applyBorder="1" applyAlignment="1" applyProtection="1">
      <alignment horizontal="left"/>
    </xf>
    <xf numFmtId="0" fontId="15" fillId="0" borderId="1"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2" fillId="0" borderId="5"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37" fillId="14" borderId="49" xfId="0" applyFont="1" applyFill="1" applyBorder="1" applyAlignment="1" applyProtection="1">
      <alignment horizontal="center" vertical="center" wrapText="1"/>
    </xf>
    <xf numFmtId="0" fontId="37" fillId="14" borderId="0" xfId="0" applyFont="1" applyFill="1" applyBorder="1" applyAlignment="1" applyProtection="1">
      <alignment horizontal="center" vertical="center" wrapText="1"/>
    </xf>
    <xf numFmtId="0" fontId="37" fillId="14" borderId="30" xfId="0" applyFont="1" applyFill="1" applyBorder="1" applyAlignment="1" applyProtection="1">
      <alignment horizontal="center" vertical="center" wrapText="1"/>
    </xf>
    <xf numFmtId="0" fontId="26" fillId="15" borderId="49" xfId="0" applyFont="1" applyFill="1" applyBorder="1" applyAlignment="1" applyProtection="1">
      <alignment horizontal="center" vertical="top" wrapText="1"/>
    </xf>
    <xf numFmtId="0" fontId="26" fillId="15" borderId="0" xfId="0" applyFont="1" applyFill="1" applyBorder="1" applyAlignment="1" applyProtection="1">
      <alignment horizontal="center" vertical="top" wrapText="1"/>
    </xf>
    <xf numFmtId="0" fontId="26" fillId="15" borderId="30" xfId="0" applyFont="1" applyFill="1" applyBorder="1" applyAlignment="1" applyProtection="1">
      <alignment horizontal="center" vertical="top" wrapText="1"/>
    </xf>
    <xf numFmtId="0" fontId="50" fillId="9" borderId="9" xfId="0" applyFont="1" applyFill="1" applyBorder="1" applyAlignment="1" applyProtection="1">
      <alignment horizontal="center" vertical="center"/>
    </xf>
    <xf numFmtId="0" fontId="50" fillId="9" borderId="10" xfId="0" applyFont="1" applyFill="1" applyBorder="1" applyAlignment="1" applyProtection="1">
      <alignment horizontal="center" vertical="center"/>
    </xf>
    <xf numFmtId="0" fontId="51" fillId="9" borderId="14" xfId="0" applyFont="1" applyFill="1" applyBorder="1" applyAlignment="1" applyProtection="1">
      <alignment horizontal="center" vertical="center"/>
    </xf>
    <xf numFmtId="0" fontId="51" fillId="9" borderId="15" xfId="0" applyFont="1" applyFill="1" applyBorder="1" applyAlignment="1" applyProtection="1">
      <alignment horizontal="center" vertical="center"/>
    </xf>
    <xf numFmtId="164" fontId="11" fillId="0" borderId="54" xfId="0" applyNumberFormat="1" applyFont="1" applyBorder="1" applyAlignment="1" applyProtection="1">
      <alignment horizontal="center" vertical="center"/>
    </xf>
    <xf numFmtId="164" fontId="11" fillId="0" borderId="31" xfId="0" applyNumberFormat="1" applyFont="1" applyBorder="1" applyAlignment="1" applyProtection="1">
      <alignment horizontal="center" vertical="center"/>
    </xf>
    <xf numFmtId="164" fontId="11" fillId="0" borderId="65" xfId="0" applyNumberFormat="1" applyFont="1" applyBorder="1" applyAlignment="1" applyProtection="1">
      <alignment horizontal="center" vertical="center"/>
    </xf>
    <xf numFmtId="164" fontId="11" fillId="0" borderId="30" xfId="0" applyNumberFormat="1" applyFont="1" applyBorder="1" applyAlignment="1" applyProtection="1">
      <alignment horizontal="center" vertical="center"/>
    </xf>
    <xf numFmtId="164" fontId="11" fillId="0" borderId="7" xfId="0" applyNumberFormat="1" applyFont="1" applyBorder="1" applyAlignment="1" applyProtection="1">
      <alignment horizontal="center" vertical="center"/>
    </xf>
    <xf numFmtId="164" fontId="11" fillId="0" borderId="21" xfId="0" applyNumberFormat="1" applyFont="1" applyBorder="1" applyAlignment="1" applyProtection="1">
      <alignment horizontal="center" vertical="center"/>
    </xf>
    <xf numFmtId="0" fontId="11" fillId="5" borderId="4" xfId="0" applyFont="1" applyFill="1" applyBorder="1" applyAlignment="1" applyProtection="1">
      <alignment horizontal="center" vertical="center" wrapText="1"/>
    </xf>
    <xf numFmtId="0" fontId="12" fillId="6" borderId="38" xfId="0" applyFont="1" applyFill="1" applyBorder="1" applyAlignment="1" applyProtection="1">
      <alignment horizontal="center" vertical="center" wrapText="1"/>
    </xf>
    <xf numFmtId="0" fontId="12" fillId="7" borderId="38" xfId="0" applyFont="1" applyFill="1" applyBorder="1" applyAlignment="1" applyProtection="1">
      <alignment horizontal="center" vertical="center" wrapText="1"/>
    </xf>
    <xf numFmtId="164" fontId="11" fillId="0" borderId="67" xfId="0" applyNumberFormat="1" applyFont="1" applyBorder="1" applyAlignment="1" applyProtection="1">
      <alignment horizontal="center" vertical="center"/>
    </xf>
    <xf numFmtId="164" fontId="11" fillId="0" borderId="36"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5" fillId="0" borderId="0" xfId="0" applyFont="1" applyBorder="1" applyAlignment="1" applyProtection="1">
      <alignment horizontal="left"/>
    </xf>
    <xf numFmtId="0" fontId="37" fillId="14" borderId="17" xfId="0" applyFont="1" applyFill="1" applyBorder="1" applyAlignment="1" applyProtection="1">
      <alignment horizontal="center" vertical="center" wrapText="1"/>
    </xf>
    <xf numFmtId="0" fontId="37" fillId="14" borderId="18" xfId="0" applyFont="1" applyFill="1" applyBorder="1" applyAlignment="1" applyProtection="1">
      <alignment horizontal="center" vertical="center" wrapText="1"/>
    </xf>
    <xf numFmtId="0" fontId="37" fillId="14" borderId="19" xfId="0" applyFont="1" applyFill="1" applyBorder="1" applyAlignment="1" applyProtection="1">
      <alignment horizontal="center" vertical="center" wrapText="1"/>
    </xf>
    <xf numFmtId="0" fontId="26" fillId="15" borderId="17" xfId="0" applyFont="1" applyFill="1" applyBorder="1" applyAlignment="1" applyProtection="1">
      <alignment horizontal="center" vertical="top" wrapText="1"/>
    </xf>
    <xf numFmtId="0" fontId="26" fillId="15" borderId="18" xfId="0" applyFont="1" applyFill="1" applyBorder="1" applyAlignment="1" applyProtection="1">
      <alignment horizontal="center" vertical="top" wrapText="1"/>
    </xf>
    <xf numFmtId="0" fontId="26" fillId="15"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5" fillId="0" borderId="1" xfId="0" applyFont="1" applyBorder="1" applyAlignment="1" applyProtection="1">
      <alignment horizontal="center"/>
    </xf>
    <xf numFmtId="0" fontId="22" fillId="6"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0" fontId="4" fillId="0" borderId="35" xfId="0" applyFont="1" applyFill="1" applyBorder="1" applyAlignment="1" applyProtection="1">
      <alignment horizontal="center"/>
    </xf>
    <xf numFmtId="0" fontId="4" fillId="0" borderId="44" xfId="0" applyFont="1" applyFill="1" applyBorder="1" applyAlignment="1" applyProtection="1">
      <alignment horizontal="center"/>
    </xf>
    <xf numFmtId="0" fontId="4" fillId="0" borderId="49"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45" xfId="0" applyFont="1" applyFill="1" applyBorder="1" applyAlignment="1" applyProtection="1">
      <alignment horizontal="center"/>
    </xf>
    <xf numFmtId="0" fontId="4" fillId="0" borderId="41" xfId="0" applyFont="1" applyFill="1" applyBorder="1" applyAlignment="1" applyProtection="1">
      <alignment horizontal="center"/>
    </xf>
    <xf numFmtId="0" fontId="28" fillId="0" borderId="40" xfId="0" applyFont="1" applyBorder="1" applyAlignment="1" applyProtection="1">
      <alignment horizontal="center" vertical="center"/>
    </xf>
    <xf numFmtId="0" fontId="28" fillId="0" borderId="25" xfId="0" applyFont="1" applyBorder="1" applyAlignment="1" applyProtection="1">
      <alignment horizontal="center" vertical="center"/>
    </xf>
    <xf numFmtId="0" fontId="28" fillId="0" borderId="24" xfId="0" applyFont="1" applyBorder="1" applyAlignment="1" applyProtection="1">
      <alignment horizontal="center" vertical="center"/>
    </xf>
    <xf numFmtId="0" fontId="28" fillId="0" borderId="69" xfId="0" applyFont="1" applyBorder="1" applyAlignment="1" applyProtection="1">
      <alignment horizontal="center" vertical="center"/>
    </xf>
    <xf numFmtId="0" fontId="28" fillId="0" borderId="32" xfId="0" applyFont="1" applyBorder="1" applyAlignment="1" applyProtection="1">
      <alignment horizontal="center" vertical="center"/>
    </xf>
    <xf numFmtId="0" fontId="28" fillId="0" borderId="56" xfId="0" applyFont="1" applyBorder="1" applyAlignment="1" applyProtection="1">
      <alignment horizontal="center" vertical="center"/>
    </xf>
    <xf numFmtId="0" fontId="28" fillId="0" borderId="64" xfId="0" applyFont="1" applyBorder="1" applyAlignment="1" applyProtection="1">
      <alignment horizontal="center" vertical="center" wrapText="1"/>
    </xf>
    <xf numFmtId="0" fontId="28" fillId="0" borderId="52"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9" borderId="20"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26" fillId="15" borderId="17" xfId="0" applyFont="1" applyFill="1" applyBorder="1" applyAlignment="1" applyProtection="1">
      <alignment horizontal="center" vertical="center"/>
      <protection locked="0"/>
    </xf>
    <xf numFmtId="0" fontId="26" fillId="15" borderId="18" xfId="0" applyFont="1" applyFill="1" applyBorder="1" applyAlignment="1" applyProtection="1">
      <alignment horizontal="center" vertical="center"/>
      <protection locked="0"/>
    </xf>
    <xf numFmtId="0" fontId="26" fillId="15" borderId="19" xfId="0" applyFont="1" applyFill="1" applyBorder="1" applyAlignment="1" applyProtection="1">
      <alignment horizontal="center" vertical="center"/>
      <protection locked="0"/>
    </xf>
    <xf numFmtId="9" fontId="38" fillId="4" borderId="1" xfId="1" applyFont="1" applyFill="1" applyBorder="1" applyAlignment="1">
      <alignment horizontal="center" vertical="center"/>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17" fillId="14" borderId="17" xfId="0" applyFont="1" applyFill="1" applyBorder="1" applyAlignment="1">
      <alignment horizontal="center" vertical="center"/>
    </xf>
    <xf numFmtId="0" fontId="17" fillId="14" borderId="18" xfId="0" applyFont="1" applyFill="1" applyBorder="1" applyAlignment="1">
      <alignment horizontal="center" vertical="center"/>
    </xf>
    <xf numFmtId="0" fontId="17" fillId="14"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14" fontId="38" fillId="9" borderId="32" xfId="0" applyNumberFormat="1" applyFont="1" applyFill="1" applyBorder="1" applyAlignment="1">
      <alignment horizontal="center"/>
    </xf>
    <xf numFmtId="0" fontId="38" fillId="9" borderId="1" xfId="0" applyFont="1" applyFill="1" applyBorder="1" applyAlignment="1">
      <alignment horizontal="left" vertical="center" wrapText="1"/>
    </xf>
    <xf numFmtId="0" fontId="31" fillId="0" borderId="8" xfId="0" applyFont="1" applyBorder="1" applyAlignment="1" applyProtection="1">
      <alignment horizontal="left" vertical="center"/>
    </xf>
    <xf numFmtId="0" fontId="31" fillId="0" borderId="10"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12" xfId="0" applyFont="1" applyBorder="1" applyAlignment="1" applyProtection="1">
      <alignment horizontal="left" vertical="center"/>
    </xf>
    <xf numFmtId="0" fontId="31" fillId="0" borderId="13" xfId="0" applyFont="1" applyBorder="1" applyAlignment="1" applyProtection="1">
      <alignment horizontal="left" vertical="center"/>
    </xf>
    <xf numFmtId="0" fontId="31" fillId="0" borderId="15" xfId="0" applyFont="1" applyBorder="1" applyAlignment="1" applyProtection="1">
      <alignment horizontal="left"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14" fontId="57" fillId="17" borderId="26" xfId="0" applyNumberFormat="1" applyFont="1" applyFill="1" applyBorder="1" applyAlignment="1" applyProtection="1">
      <alignment horizontal="center"/>
      <protection locked="0"/>
    </xf>
    <xf numFmtId="0" fontId="57" fillId="17" borderId="26" xfId="0" applyFont="1" applyFill="1" applyBorder="1" applyAlignment="1" applyProtection="1">
      <alignment horizontal="center"/>
      <protection locked="0"/>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1969943</xdr:colOff>
      <xdr:row>4</xdr:row>
      <xdr:rowOff>432955</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13" y="497899"/>
          <a:ext cx="2231160" cy="2121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847725</xdr:colOff>
      <xdr:row>7</xdr:row>
      <xdr:rowOff>500062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5026" y="652461"/>
          <a:ext cx="2343149" cy="226695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1" y="642936"/>
          <a:ext cx="2333624" cy="22383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190501</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0805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254001</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1440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145675</xdr:colOff>
      <xdr:row>1</xdr:row>
      <xdr:rowOff>33617</xdr:rowOff>
    </xdr:from>
    <xdr:to>
      <xdr:col>2</xdr:col>
      <xdr:colOff>1278091</xdr:colOff>
      <xdr:row>4</xdr:row>
      <xdr:rowOff>245905</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9" y="235323"/>
          <a:ext cx="1132416" cy="11535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911676</xdr:colOff>
      <xdr:row>1</xdr:row>
      <xdr:rowOff>81645</xdr:rowOff>
    </xdr:from>
    <xdr:to>
      <xdr:col>2</xdr:col>
      <xdr:colOff>2571749</xdr:colOff>
      <xdr:row>4</xdr:row>
      <xdr:rowOff>299359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8426" y="557895"/>
          <a:ext cx="1660073" cy="160564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87" t="s">
        <v>0</v>
      </c>
      <c r="C2" s="287"/>
      <c r="D2" s="287"/>
      <c r="E2" s="287"/>
      <c r="F2" s="287"/>
      <c r="G2" s="287"/>
      <c r="H2" s="287"/>
      <c r="I2" s="287"/>
    </row>
    <row r="3" spans="1:9" x14ac:dyDescent="0.25">
      <c r="B3" s="303" t="s">
        <v>1</v>
      </c>
      <c r="C3" s="303"/>
      <c r="D3" s="303"/>
      <c r="E3" s="303"/>
      <c r="F3" s="303"/>
      <c r="G3" s="303"/>
      <c r="H3" s="303"/>
      <c r="I3" s="303"/>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97" t="s">
        <v>11</v>
      </c>
      <c r="D9" s="5" t="s">
        <v>12</v>
      </c>
      <c r="E9" s="20"/>
      <c r="F9" s="7"/>
      <c r="I9" s="8"/>
    </row>
    <row r="10" spans="1:9" x14ac:dyDescent="0.25">
      <c r="C10" s="297"/>
      <c r="D10" s="5" t="s">
        <v>13</v>
      </c>
      <c r="E10" s="20"/>
    </row>
    <row r="12" spans="1:9" x14ac:dyDescent="0.25">
      <c r="A12" s="298" t="s">
        <v>14</v>
      </c>
      <c r="B12" s="299"/>
      <c r="C12" s="299"/>
      <c r="D12" s="299"/>
      <c r="E12" s="299"/>
      <c r="F12" s="299"/>
      <c r="G12" s="299"/>
      <c r="H12" s="299"/>
      <c r="I12" s="300"/>
    </row>
    <row r="13" spans="1:9" x14ac:dyDescent="0.25">
      <c r="A13" s="298" t="s">
        <v>15</v>
      </c>
      <c r="B13" s="299"/>
      <c r="C13" s="299"/>
      <c r="D13" s="299"/>
      <c r="E13" s="299"/>
      <c r="F13" s="299"/>
      <c r="G13" s="299"/>
      <c r="H13" s="299"/>
      <c r="I13" s="300"/>
    </row>
    <row r="14" spans="1:9" x14ac:dyDescent="0.25">
      <c r="A14" s="304"/>
      <c r="B14" s="305"/>
      <c r="C14" s="305"/>
      <c r="D14" s="305"/>
      <c r="E14" s="305"/>
      <c r="F14" s="305"/>
      <c r="G14" s="306"/>
      <c r="H14" s="295" t="s">
        <v>16</v>
      </c>
      <c r="I14" s="296"/>
    </row>
    <row r="15" spans="1:9" ht="28.5" x14ac:dyDescent="0.25">
      <c r="A15" s="173" t="s">
        <v>17</v>
      </c>
      <c r="B15" s="22" t="s">
        <v>18</v>
      </c>
      <c r="C15" s="35" t="s">
        <v>19</v>
      </c>
      <c r="D15" s="22" t="s">
        <v>20</v>
      </c>
      <c r="E15" s="173" t="s">
        <v>21</v>
      </c>
      <c r="F15" s="173" t="s">
        <v>22</v>
      </c>
      <c r="G15" s="49" t="s">
        <v>23</v>
      </c>
      <c r="H15" s="173" t="s">
        <v>24</v>
      </c>
      <c r="I15" s="173" t="s">
        <v>25</v>
      </c>
    </row>
    <row r="16" spans="1:9" ht="30" x14ac:dyDescent="0.25">
      <c r="A16" s="301" t="s">
        <v>26</v>
      </c>
      <c r="B16" s="302">
        <v>0.3</v>
      </c>
      <c r="C16" s="294" t="s">
        <v>27</v>
      </c>
      <c r="D16" s="10" t="s">
        <v>28</v>
      </c>
      <c r="E16" s="288">
        <v>4</v>
      </c>
      <c r="F16" s="288" t="s">
        <v>29</v>
      </c>
      <c r="G16" s="294" t="s">
        <v>30</v>
      </c>
      <c r="H16" s="288"/>
      <c r="I16" s="310"/>
    </row>
    <row r="17" spans="1:9" ht="56.25" customHeight="1" x14ac:dyDescent="0.25">
      <c r="A17" s="301"/>
      <c r="B17" s="301"/>
      <c r="C17" s="294"/>
      <c r="D17" s="11" t="s">
        <v>31</v>
      </c>
      <c r="E17" s="289"/>
      <c r="F17" s="289"/>
      <c r="G17" s="294"/>
      <c r="H17" s="289"/>
      <c r="I17" s="310"/>
    </row>
    <row r="18" spans="1:9" ht="25.5" customHeight="1" x14ac:dyDescent="0.25">
      <c r="A18" s="301"/>
      <c r="B18" s="301"/>
      <c r="C18" s="294"/>
      <c r="D18" s="11" t="s">
        <v>32</v>
      </c>
      <c r="E18" s="289"/>
      <c r="F18" s="289"/>
      <c r="G18" s="294"/>
      <c r="H18" s="289"/>
      <c r="I18" s="310"/>
    </row>
    <row r="19" spans="1:9" ht="49.5" customHeight="1" x14ac:dyDescent="0.25">
      <c r="A19" s="301"/>
      <c r="B19" s="301"/>
      <c r="C19" s="294"/>
      <c r="D19" s="11" t="s">
        <v>33</v>
      </c>
      <c r="E19" s="290"/>
      <c r="F19" s="290"/>
      <c r="G19" s="294"/>
      <c r="H19" s="290"/>
      <c r="I19" s="310"/>
    </row>
    <row r="20" spans="1:9" ht="82.5" customHeight="1" x14ac:dyDescent="0.25">
      <c r="A20" s="307" t="s">
        <v>34</v>
      </c>
      <c r="B20" s="291">
        <v>0.3</v>
      </c>
      <c r="C20" s="288" t="s">
        <v>35</v>
      </c>
      <c r="D20" s="11" t="s">
        <v>36</v>
      </c>
      <c r="E20" s="288">
        <v>20</v>
      </c>
      <c r="F20" s="288" t="s">
        <v>37</v>
      </c>
      <c r="G20" s="172" t="s">
        <v>38</v>
      </c>
      <c r="H20" s="288"/>
      <c r="I20" s="311"/>
    </row>
    <row r="21" spans="1:9" ht="68.25" customHeight="1" x14ac:dyDescent="0.25">
      <c r="A21" s="308"/>
      <c r="B21" s="292"/>
      <c r="C21" s="289"/>
      <c r="D21" s="11" t="s">
        <v>39</v>
      </c>
      <c r="E21" s="289"/>
      <c r="F21" s="289"/>
      <c r="G21" s="172" t="s">
        <v>40</v>
      </c>
      <c r="H21" s="289"/>
      <c r="I21" s="312"/>
    </row>
    <row r="22" spans="1:9" ht="66" customHeight="1" x14ac:dyDescent="0.25">
      <c r="A22" s="309"/>
      <c r="B22" s="293"/>
      <c r="C22" s="290"/>
      <c r="D22" s="11" t="s">
        <v>41</v>
      </c>
      <c r="E22" s="290"/>
      <c r="F22" s="290"/>
      <c r="G22" s="172" t="s">
        <v>42</v>
      </c>
      <c r="H22" s="290"/>
      <c r="I22" s="313"/>
    </row>
    <row r="23" spans="1:9" ht="97.5" customHeight="1" x14ac:dyDescent="0.25">
      <c r="A23" s="307" t="s">
        <v>43</v>
      </c>
      <c r="B23" s="291">
        <v>0.4</v>
      </c>
      <c r="C23" s="288" t="s">
        <v>44</v>
      </c>
      <c r="D23" s="11" t="s">
        <v>45</v>
      </c>
      <c r="E23" s="288">
        <v>15</v>
      </c>
      <c r="F23" s="288" t="s">
        <v>29</v>
      </c>
      <c r="G23" s="288" t="s">
        <v>42</v>
      </c>
      <c r="H23" s="288"/>
      <c r="I23" s="311"/>
    </row>
    <row r="24" spans="1:9" ht="55.5" customHeight="1" x14ac:dyDescent="0.25">
      <c r="A24" s="308"/>
      <c r="B24" s="292"/>
      <c r="C24" s="289"/>
      <c r="D24" s="11" t="s">
        <v>46</v>
      </c>
      <c r="E24" s="289"/>
      <c r="F24" s="289"/>
      <c r="G24" s="289"/>
      <c r="H24" s="289"/>
      <c r="I24" s="312"/>
    </row>
    <row r="25" spans="1:9" ht="55.5" customHeight="1" x14ac:dyDescent="0.25">
      <c r="A25" s="309"/>
      <c r="B25" s="293"/>
      <c r="C25" s="290"/>
      <c r="D25" s="11" t="s">
        <v>47</v>
      </c>
      <c r="E25" s="290"/>
      <c r="F25" s="290"/>
      <c r="G25" s="290"/>
      <c r="H25" s="290"/>
      <c r="I25" s="313"/>
    </row>
    <row r="26" spans="1:9" x14ac:dyDescent="0.25">
      <c r="A26" s="173" t="s">
        <v>48</v>
      </c>
      <c r="B26" s="12">
        <f>SUM(B16:B25)</f>
        <v>1</v>
      </c>
      <c r="C26" s="5"/>
      <c r="D26" s="5"/>
      <c r="E26" s="5"/>
      <c r="F26" s="11"/>
      <c r="G26" s="5"/>
      <c r="H26" s="5"/>
      <c r="I26" s="5"/>
    </row>
    <row r="27" spans="1:9" ht="4.5" customHeight="1" thickBot="1" x14ac:dyDescent="0.3">
      <c r="A27" s="13"/>
    </row>
    <row r="28" spans="1:9" ht="27" customHeight="1" x14ac:dyDescent="0.25">
      <c r="A28" s="13"/>
      <c r="C28" s="316"/>
      <c r="D28" s="317"/>
      <c r="E28" s="178"/>
      <c r="F28" s="319"/>
      <c r="G28" s="320"/>
      <c r="H28" s="24"/>
    </row>
    <row r="29" spans="1:9" ht="15.75" thickBot="1" x14ac:dyDescent="0.3">
      <c r="A29" s="13"/>
      <c r="C29" s="314" t="s">
        <v>49</v>
      </c>
      <c r="D29" s="315"/>
      <c r="E29" s="177"/>
      <c r="F29" s="315" t="s">
        <v>50</v>
      </c>
      <c r="G29" s="318"/>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628" t="s">
        <v>166</v>
      </c>
      <c r="C3" s="629"/>
      <c r="D3" s="629"/>
      <c r="E3" s="629"/>
      <c r="F3" s="629"/>
      <c r="G3" s="629"/>
      <c r="H3" s="629"/>
      <c r="I3" s="630"/>
    </row>
    <row r="4" spans="2:9" ht="15.75" thickBot="1" x14ac:dyDescent="0.3">
      <c r="B4" s="626" t="s">
        <v>167</v>
      </c>
      <c r="C4" s="622"/>
      <c r="D4" s="622"/>
      <c r="E4" s="631" t="s">
        <v>168</v>
      </c>
      <c r="F4" s="632"/>
      <c r="G4" s="633"/>
      <c r="H4" s="622" t="s">
        <v>169</v>
      </c>
      <c r="I4" s="623"/>
    </row>
    <row r="5" spans="2:9" ht="15.75" thickBot="1" x14ac:dyDescent="0.3">
      <c r="B5" s="627"/>
      <c r="C5" s="624"/>
      <c r="D5" s="624"/>
      <c r="E5" s="59">
        <v>1</v>
      </c>
      <c r="F5" s="60">
        <v>2</v>
      </c>
      <c r="G5" s="60">
        <v>3</v>
      </c>
      <c r="H5" s="624"/>
      <c r="I5" s="625"/>
    </row>
    <row r="6" spans="2:9" ht="30.75" customHeight="1" x14ac:dyDescent="0.25">
      <c r="B6" s="55">
        <v>1</v>
      </c>
      <c r="C6" s="637" t="s">
        <v>170</v>
      </c>
      <c r="D6" s="637"/>
      <c r="E6" s="61"/>
      <c r="F6" s="61"/>
      <c r="G6" s="61"/>
      <c r="H6" s="634"/>
      <c r="I6" s="635"/>
    </row>
    <row r="7" spans="2:9" ht="39" customHeight="1" x14ac:dyDescent="0.25">
      <c r="B7" s="54">
        <v>2</v>
      </c>
      <c r="C7" s="621" t="s">
        <v>171</v>
      </c>
      <c r="D7" s="621"/>
      <c r="E7" s="50"/>
      <c r="F7" s="50"/>
      <c r="G7" s="50"/>
      <c r="H7" s="619"/>
      <c r="I7" s="620"/>
    </row>
    <row r="8" spans="2:9" ht="30" customHeight="1" x14ac:dyDescent="0.25">
      <c r="B8" s="54">
        <v>3</v>
      </c>
      <c r="C8" s="621" t="s">
        <v>172</v>
      </c>
      <c r="D8" s="621"/>
      <c r="E8" s="50"/>
      <c r="F8" s="50"/>
      <c r="G8" s="50"/>
      <c r="H8" s="619"/>
      <c r="I8" s="620"/>
    </row>
    <row r="9" spans="2:9" ht="34.5" customHeight="1" x14ac:dyDescent="0.25">
      <c r="B9" s="54">
        <v>4</v>
      </c>
      <c r="C9" s="621" t="s">
        <v>173</v>
      </c>
      <c r="D9" s="621"/>
      <c r="E9" s="50"/>
      <c r="F9" s="50"/>
      <c r="G9" s="50"/>
      <c r="H9" s="619"/>
      <c r="I9" s="620"/>
    </row>
    <row r="10" spans="2:9" ht="30.75" customHeight="1" x14ac:dyDescent="0.25">
      <c r="B10" s="54">
        <v>5</v>
      </c>
      <c r="C10" s="621" t="s">
        <v>174</v>
      </c>
      <c r="D10" s="621"/>
      <c r="E10" s="50"/>
      <c r="F10" s="50"/>
      <c r="G10" s="50"/>
      <c r="H10" s="619"/>
      <c r="I10" s="620"/>
    </row>
    <row r="11" spans="2:9" ht="33.75" customHeight="1" x14ac:dyDescent="0.25">
      <c r="B11" s="54">
        <v>6</v>
      </c>
      <c r="C11" s="621" t="s">
        <v>175</v>
      </c>
      <c r="D11" s="621"/>
      <c r="E11" s="50"/>
      <c r="F11" s="50"/>
      <c r="G11" s="50"/>
      <c r="H11" s="619"/>
      <c r="I11" s="620"/>
    </row>
    <row r="12" spans="2:9" ht="25.5" customHeight="1" x14ac:dyDescent="0.25">
      <c r="B12" s="54">
        <v>7</v>
      </c>
      <c r="C12" s="621" t="s">
        <v>176</v>
      </c>
      <c r="D12" s="621"/>
      <c r="E12" s="51"/>
      <c r="F12" s="51"/>
      <c r="G12" s="51"/>
      <c r="H12" s="617"/>
      <c r="I12" s="618"/>
    </row>
    <row r="13" spans="2:9" ht="46.5" customHeight="1" x14ac:dyDescent="0.25">
      <c r="B13" s="54">
        <v>8</v>
      </c>
      <c r="C13" s="621" t="s">
        <v>177</v>
      </c>
      <c r="D13" s="621"/>
      <c r="E13" s="51"/>
      <c r="F13" s="51"/>
      <c r="G13" s="51"/>
      <c r="H13" s="617"/>
      <c r="I13" s="618"/>
    </row>
    <row r="14" spans="2:9" ht="30.75" customHeight="1" x14ac:dyDescent="0.25">
      <c r="B14" s="54">
        <v>9</v>
      </c>
      <c r="C14" s="621" t="s">
        <v>178</v>
      </c>
      <c r="D14" s="621"/>
      <c r="E14" s="51"/>
      <c r="F14" s="51"/>
      <c r="G14" s="51"/>
      <c r="H14" s="617"/>
      <c r="I14" s="618"/>
    </row>
    <row r="15" spans="2:9" x14ac:dyDescent="0.25">
      <c r="B15" s="54">
        <v>10</v>
      </c>
      <c r="C15" s="621"/>
      <c r="D15" s="621"/>
      <c r="E15" s="51"/>
      <c r="F15" s="51"/>
      <c r="G15" s="51"/>
      <c r="H15" s="617"/>
      <c r="I15" s="618"/>
    </row>
    <row r="16" spans="2:9" x14ac:dyDescent="0.25">
      <c r="B16" s="54">
        <v>11</v>
      </c>
      <c r="C16" s="621"/>
      <c r="D16" s="621"/>
      <c r="E16" s="51"/>
      <c r="F16" s="51"/>
      <c r="G16" s="51"/>
      <c r="H16" s="617"/>
      <c r="I16" s="618"/>
    </row>
    <row r="17" spans="2:9" x14ac:dyDescent="0.25">
      <c r="B17" s="54">
        <v>12</v>
      </c>
      <c r="C17" s="621"/>
      <c r="D17" s="621"/>
      <c r="E17" s="51"/>
      <c r="F17" s="51"/>
      <c r="G17" s="51"/>
      <c r="H17" s="617"/>
      <c r="I17" s="618"/>
    </row>
    <row r="18" spans="2:9" ht="15.75" thickBot="1" x14ac:dyDescent="0.3"/>
    <row r="19" spans="2:9" ht="11.25" customHeight="1" thickBot="1" x14ac:dyDescent="0.3">
      <c r="B19" s="636" t="s">
        <v>179</v>
      </c>
      <c r="C19" s="636"/>
      <c r="D19" s="636"/>
      <c r="E19" s="636"/>
      <c r="F19" s="636"/>
      <c r="G19" s="636"/>
      <c r="H19" s="636"/>
      <c r="I19" s="636"/>
    </row>
    <row r="20" spans="2:9" ht="6.75" customHeight="1" thickBot="1" x14ac:dyDescent="0.3">
      <c r="B20" s="636"/>
      <c r="C20" s="636"/>
      <c r="D20" s="636"/>
      <c r="E20" s="636"/>
      <c r="F20" s="636"/>
      <c r="G20" s="636"/>
      <c r="H20" s="636"/>
      <c r="I20" s="636"/>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8" tint="0.79998168889431442"/>
  </sheetPr>
  <dimension ref="A1:K258"/>
  <sheetViews>
    <sheetView view="pageBreakPreview" topLeftCell="A14" zoomScale="90" zoomScaleSheetLayoutView="90" workbookViewId="0">
      <selection activeCell="E70" sqref="E18:E70"/>
    </sheetView>
  </sheetViews>
  <sheetFormatPr baseColWidth="10" defaultColWidth="10.85546875" defaultRowHeight="15" x14ac:dyDescent="0.25"/>
  <cols>
    <col min="1" max="1" width="2.42578125" style="87" customWidth="1"/>
    <col min="2" max="2" width="4" style="64" customWidth="1"/>
    <col min="3" max="3" width="24.7109375" style="64" customWidth="1"/>
    <col min="4" max="4" width="35.42578125" style="65" customWidth="1"/>
    <col min="5" max="5" width="29.7109375" style="64" customWidth="1"/>
    <col min="6" max="6" width="25.7109375" style="64" customWidth="1"/>
    <col min="7" max="7" width="16.140625" style="64" customWidth="1"/>
    <col min="8" max="8" width="16.5703125" style="87" customWidth="1"/>
    <col min="9" max="9" width="16.42578125" style="87" customWidth="1"/>
    <col min="10" max="16384" width="10.85546875" style="64"/>
  </cols>
  <sheetData>
    <row r="1" spans="1:11" s="208" customFormat="1" ht="24.95" customHeight="1" x14ac:dyDescent="0.25">
      <c r="A1" s="88"/>
      <c r="B1" s="672"/>
      <c r="C1" s="672"/>
      <c r="D1" s="673" t="s">
        <v>285</v>
      </c>
      <c r="E1" s="674"/>
      <c r="F1" s="675"/>
      <c r="G1" s="676" t="s">
        <v>286</v>
      </c>
      <c r="H1" s="677"/>
      <c r="J1" s="88"/>
      <c r="K1" s="88"/>
    </row>
    <row r="2" spans="1:11" s="208" customFormat="1" ht="24.95" customHeight="1" x14ac:dyDescent="0.25">
      <c r="A2" s="88"/>
      <c r="B2" s="672"/>
      <c r="C2" s="672"/>
      <c r="D2" s="673" t="s">
        <v>287</v>
      </c>
      <c r="E2" s="674"/>
      <c r="F2" s="675"/>
      <c r="G2" s="676" t="s">
        <v>288</v>
      </c>
      <c r="H2" s="677"/>
      <c r="J2" s="88"/>
      <c r="K2" s="88"/>
    </row>
    <row r="3" spans="1:11" s="208" customFormat="1" ht="24.95" customHeight="1" x14ac:dyDescent="0.25">
      <c r="A3" s="88"/>
      <c r="B3" s="672"/>
      <c r="C3" s="672"/>
      <c r="D3" s="673" t="s">
        <v>289</v>
      </c>
      <c r="E3" s="674"/>
      <c r="F3" s="675"/>
      <c r="G3" s="676" t="s">
        <v>290</v>
      </c>
      <c r="H3" s="677"/>
      <c r="J3" s="88"/>
      <c r="K3" s="88"/>
    </row>
    <row r="4" spans="1:11" s="208" customFormat="1" ht="33" customHeight="1" x14ac:dyDescent="0.25">
      <c r="A4" s="88"/>
      <c r="B4" s="672"/>
      <c r="C4" s="672"/>
      <c r="D4" s="678" t="s">
        <v>291</v>
      </c>
      <c r="E4" s="679"/>
      <c r="F4" s="680"/>
      <c r="G4" s="676" t="s">
        <v>297</v>
      </c>
      <c r="H4" s="677"/>
      <c r="J4" s="88"/>
      <c r="K4" s="88"/>
    </row>
    <row r="5" spans="1:11" x14ac:dyDescent="0.25">
      <c r="B5" s="87"/>
      <c r="C5" s="87"/>
      <c r="D5" s="87"/>
      <c r="E5" s="87"/>
      <c r="F5" s="87"/>
      <c r="G5" s="87"/>
      <c r="I5"/>
    </row>
    <row r="6" spans="1:11" ht="35.1" customHeight="1" x14ac:dyDescent="0.25">
      <c r="A6" s="150"/>
      <c r="B6" s="681" t="s">
        <v>282</v>
      </c>
      <c r="C6" s="682"/>
      <c r="D6" s="682"/>
      <c r="E6" s="682"/>
      <c r="F6" s="682"/>
      <c r="G6" s="682"/>
      <c r="H6" s="683"/>
      <c r="I6"/>
    </row>
    <row r="7" spans="1:11" ht="5.0999999999999996" customHeight="1" x14ac:dyDescent="0.25">
      <c r="A7" s="150"/>
      <c r="B7" s="151"/>
      <c r="C7" s="151"/>
      <c r="D7" s="152"/>
      <c r="E7" s="151"/>
      <c r="F7" s="151"/>
      <c r="G7" s="151"/>
      <c r="H7" s="209"/>
      <c r="I7"/>
    </row>
    <row r="8" spans="1:11" ht="21.95" customHeight="1" thickBot="1" x14ac:dyDescent="0.3">
      <c r="A8" s="150"/>
      <c r="B8" s="684" t="s">
        <v>180</v>
      </c>
      <c r="C8" s="685"/>
      <c r="D8" s="685"/>
      <c r="E8" s="685"/>
      <c r="F8" s="685"/>
      <c r="G8" s="685"/>
      <c r="H8" s="686"/>
      <c r="I8"/>
    </row>
    <row r="9" spans="1:11" s="66" customFormat="1" ht="24.75" customHeight="1" x14ac:dyDescent="0.3">
      <c r="A9" s="150"/>
      <c r="B9" s="210"/>
      <c r="C9" s="653" t="s">
        <v>181</v>
      </c>
      <c r="D9" s="653"/>
      <c r="E9" s="653"/>
      <c r="F9" s="653"/>
      <c r="G9" s="653"/>
      <c r="H9" s="211">
        <v>5</v>
      </c>
      <c r="I9"/>
    </row>
    <row r="10" spans="1:11" s="66" customFormat="1" ht="24.75" customHeight="1" x14ac:dyDescent="0.3">
      <c r="A10" s="150"/>
      <c r="B10" s="212"/>
      <c r="C10" s="671" t="s">
        <v>182</v>
      </c>
      <c r="D10" s="671"/>
      <c r="E10" s="671"/>
      <c r="F10" s="671"/>
      <c r="G10" s="671"/>
      <c r="H10" s="211">
        <v>4</v>
      </c>
      <c r="I10"/>
    </row>
    <row r="11" spans="1:11" s="66" customFormat="1" ht="24.75" customHeight="1" x14ac:dyDescent="0.3">
      <c r="A11" s="150"/>
      <c r="B11" s="212"/>
      <c r="C11" s="671" t="s">
        <v>62</v>
      </c>
      <c r="D11" s="671"/>
      <c r="E11" s="671"/>
      <c r="F11" s="671"/>
      <c r="G11" s="671"/>
      <c r="H11" s="211">
        <v>3</v>
      </c>
      <c r="I11"/>
    </row>
    <row r="12" spans="1:11" s="66" customFormat="1" ht="24.75" customHeight="1" x14ac:dyDescent="0.3">
      <c r="A12" s="150"/>
      <c r="B12" s="212"/>
      <c r="C12" s="671" t="s">
        <v>65</v>
      </c>
      <c r="D12" s="671"/>
      <c r="E12" s="671"/>
      <c r="F12" s="671"/>
      <c r="G12" s="671"/>
      <c r="H12" s="211">
        <v>2</v>
      </c>
      <c r="I12"/>
    </row>
    <row r="13" spans="1:11" s="66" customFormat="1" ht="24.75" customHeight="1" thickBot="1" x14ac:dyDescent="0.35">
      <c r="A13" s="150"/>
      <c r="B13" s="213"/>
      <c r="C13" s="653" t="s">
        <v>183</v>
      </c>
      <c r="D13" s="654"/>
      <c r="E13" s="654"/>
      <c r="F13" s="654"/>
      <c r="G13" s="654"/>
      <c r="H13" s="211">
        <v>1</v>
      </c>
      <c r="I13"/>
    </row>
    <row r="14" spans="1:11" s="66" customFormat="1" ht="22.5" customHeight="1" thickBot="1" x14ac:dyDescent="0.35">
      <c r="A14" s="150"/>
      <c r="B14" s="159"/>
      <c r="C14" s="160"/>
      <c r="D14" s="160"/>
      <c r="E14" s="160"/>
      <c r="F14" s="160"/>
      <c r="G14" s="160"/>
      <c r="H14" s="150"/>
      <c r="I14"/>
    </row>
    <row r="15" spans="1:11" ht="27" customHeight="1" x14ac:dyDescent="0.25">
      <c r="A15" s="150"/>
      <c r="B15" s="655" t="s">
        <v>184</v>
      </c>
      <c r="C15" s="656"/>
      <c r="D15" s="661" t="s">
        <v>185</v>
      </c>
      <c r="E15" s="196" t="s">
        <v>191</v>
      </c>
      <c r="F15" s="661" t="s">
        <v>187</v>
      </c>
      <c r="G15" s="664" t="s">
        <v>188</v>
      </c>
      <c r="H15" s="665"/>
      <c r="I15"/>
    </row>
    <row r="16" spans="1:11" ht="58.5" customHeight="1" x14ac:dyDescent="0.25">
      <c r="A16" s="150"/>
      <c r="B16" s="657"/>
      <c r="C16" s="658"/>
      <c r="D16" s="662"/>
      <c r="E16" s="214" t="s">
        <v>382</v>
      </c>
      <c r="F16" s="662"/>
      <c r="G16" s="666"/>
      <c r="H16" s="667"/>
      <c r="I16"/>
    </row>
    <row r="17" spans="1:9" ht="15.75" customHeight="1" thickBot="1" x14ac:dyDescent="0.3">
      <c r="A17" s="150"/>
      <c r="B17" s="659"/>
      <c r="C17" s="660"/>
      <c r="D17" s="663"/>
      <c r="E17" s="215">
        <v>0.2</v>
      </c>
      <c r="F17" s="663"/>
      <c r="G17" s="668"/>
      <c r="H17" s="669"/>
      <c r="I17"/>
    </row>
    <row r="18" spans="1:9" ht="47.45" customHeight="1" x14ac:dyDescent="0.25">
      <c r="A18" s="150"/>
      <c r="B18" s="641">
        <v>1</v>
      </c>
      <c r="C18" s="644" t="s">
        <v>193</v>
      </c>
      <c r="D18" s="216" t="s">
        <v>194</v>
      </c>
      <c r="E18" s="217">
        <v>5</v>
      </c>
      <c r="F18" s="670"/>
      <c r="G18" s="670">
        <f>AVERAGE(E22:E22)</f>
        <v>4.5</v>
      </c>
      <c r="H18" s="670"/>
      <c r="I18"/>
    </row>
    <row r="19" spans="1:9" ht="38.1" customHeight="1" x14ac:dyDescent="0.25">
      <c r="A19" s="150"/>
      <c r="B19" s="641"/>
      <c r="C19" s="644"/>
      <c r="D19" s="68" t="s">
        <v>195</v>
      </c>
      <c r="E19" s="163">
        <v>4</v>
      </c>
      <c r="F19" s="647"/>
      <c r="G19" s="647"/>
      <c r="H19" s="647"/>
      <c r="I19"/>
    </row>
    <row r="20" spans="1:9" ht="41.45" customHeight="1" x14ac:dyDescent="0.25">
      <c r="A20" s="150"/>
      <c r="B20" s="641"/>
      <c r="C20" s="644"/>
      <c r="D20" s="68" t="s">
        <v>196</v>
      </c>
      <c r="E20" s="163">
        <v>4</v>
      </c>
      <c r="F20" s="647"/>
      <c r="G20" s="647"/>
      <c r="H20" s="647"/>
      <c r="I20"/>
    </row>
    <row r="21" spans="1:9" ht="47.1" customHeight="1" x14ac:dyDescent="0.25">
      <c r="A21" s="150"/>
      <c r="B21" s="642"/>
      <c r="C21" s="645"/>
      <c r="D21" s="68" t="s">
        <v>197</v>
      </c>
      <c r="E21" s="163">
        <v>5</v>
      </c>
      <c r="F21" s="647"/>
      <c r="G21" s="647"/>
      <c r="H21" s="647"/>
      <c r="I21"/>
    </row>
    <row r="22" spans="1:9" ht="24.75" customHeight="1" x14ac:dyDescent="0.25">
      <c r="A22" s="150"/>
      <c r="B22" s="648" t="s">
        <v>198</v>
      </c>
      <c r="C22" s="649"/>
      <c r="D22" s="650"/>
      <c r="E22" s="69">
        <f>(E18+E19+E20+E21)/4</f>
        <v>4.5</v>
      </c>
      <c r="F22" s="647"/>
      <c r="G22" s="647"/>
      <c r="H22" s="647"/>
      <c r="I22"/>
    </row>
    <row r="23" spans="1:9" ht="24.75" customHeight="1" x14ac:dyDescent="0.25">
      <c r="A23" s="150"/>
      <c r="B23" s="640">
        <v>2</v>
      </c>
      <c r="C23" s="643" t="s">
        <v>199</v>
      </c>
      <c r="D23" s="68" t="s">
        <v>200</v>
      </c>
      <c r="E23" s="284">
        <v>5</v>
      </c>
      <c r="F23" s="647"/>
      <c r="G23" s="647">
        <f>AVERAGE(E28:E28)</f>
        <v>4.8</v>
      </c>
      <c r="H23" s="647"/>
      <c r="I23"/>
    </row>
    <row r="24" spans="1:9" ht="36" customHeight="1" x14ac:dyDescent="0.25">
      <c r="A24" s="150"/>
      <c r="B24" s="641"/>
      <c r="C24" s="644"/>
      <c r="D24" s="68" t="s">
        <v>201</v>
      </c>
      <c r="E24" s="284">
        <v>5</v>
      </c>
      <c r="F24" s="647"/>
      <c r="G24" s="647"/>
      <c r="H24" s="647"/>
      <c r="I24"/>
    </row>
    <row r="25" spans="1:9" ht="33.6" customHeight="1" x14ac:dyDescent="0.25">
      <c r="A25" s="150"/>
      <c r="B25" s="641"/>
      <c r="C25" s="644"/>
      <c r="D25" s="68" t="s">
        <v>202</v>
      </c>
      <c r="E25" s="284">
        <v>5</v>
      </c>
      <c r="F25" s="647"/>
      <c r="G25" s="647"/>
      <c r="H25" s="647"/>
      <c r="I25"/>
    </row>
    <row r="26" spans="1:9" ht="35.25" customHeight="1" x14ac:dyDescent="0.25">
      <c r="A26" s="150"/>
      <c r="B26" s="641"/>
      <c r="C26" s="644"/>
      <c r="D26" s="68" t="s">
        <v>203</v>
      </c>
      <c r="E26" s="284">
        <v>4</v>
      </c>
      <c r="F26" s="647"/>
      <c r="G26" s="647"/>
      <c r="H26" s="647"/>
      <c r="I26"/>
    </row>
    <row r="27" spans="1:9" ht="21" customHeight="1" x14ac:dyDescent="0.25">
      <c r="A27" s="150"/>
      <c r="B27" s="642"/>
      <c r="C27" s="645"/>
      <c r="D27" s="68" t="s">
        <v>204</v>
      </c>
      <c r="E27" s="284">
        <v>5</v>
      </c>
      <c r="F27" s="647"/>
      <c r="G27" s="647"/>
      <c r="H27" s="647"/>
      <c r="I27"/>
    </row>
    <row r="28" spans="1:9" ht="24.75" customHeight="1" x14ac:dyDescent="0.25">
      <c r="A28" s="150"/>
      <c r="B28" s="648" t="s">
        <v>198</v>
      </c>
      <c r="C28" s="649"/>
      <c r="D28" s="650"/>
      <c r="E28" s="69">
        <f>(E23+E24+E25+E26+E27)/5</f>
        <v>4.8</v>
      </c>
      <c r="F28" s="647"/>
      <c r="G28" s="647"/>
      <c r="H28" s="647"/>
      <c r="I28"/>
    </row>
    <row r="29" spans="1:9" ht="24.75" customHeight="1" x14ac:dyDescent="0.25">
      <c r="A29" s="150"/>
      <c r="B29" s="640">
        <v>3</v>
      </c>
      <c r="C29" s="643" t="s">
        <v>205</v>
      </c>
      <c r="D29" s="68" t="s">
        <v>206</v>
      </c>
      <c r="E29" s="284">
        <v>5</v>
      </c>
      <c r="F29" s="651"/>
      <c r="G29" s="647">
        <f>AVERAGE(E34:E34)</f>
        <v>4.8</v>
      </c>
      <c r="H29" s="647"/>
      <c r="I29"/>
    </row>
    <row r="30" spans="1:9" ht="33.75" customHeight="1" x14ac:dyDescent="0.25">
      <c r="A30" s="150"/>
      <c r="B30" s="641"/>
      <c r="C30" s="644"/>
      <c r="D30" s="68" t="s">
        <v>207</v>
      </c>
      <c r="E30" s="284">
        <v>5</v>
      </c>
      <c r="F30" s="651"/>
      <c r="G30" s="647"/>
      <c r="H30" s="647"/>
      <c r="I30"/>
    </row>
    <row r="31" spans="1:9" ht="15" customHeight="1" x14ac:dyDescent="0.25">
      <c r="A31" s="150"/>
      <c r="B31" s="641"/>
      <c r="C31" s="644"/>
      <c r="D31" s="68" t="s">
        <v>208</v>
      </c>
      <c r="E31" s="284">
        <v>4</v>
      </c>
      <c r="F31" s="651"/>
      <c r="G31" s="647"/>
      <c r="H31" s="647"/>
      <c r="I31"/>
    </row>
    <row r="32" spans="1:9" ht="27.75" customHeight="1" x14ac:dyDescent="0.25">
      <c r="A32" s="150"/>
      <c r="B32" s="641"/>
      <c r="C32" s="644"/>
      <c r="D32" s="68" t="s">
        <v>209</v>
      </c>
      <c r="E32" s="284">
        <v>5</v>
      </c>
      <c r="F32" s="651"/>
      <c r="G32" s="647"/>
      <c r="H32" s="647"/>
      <c r="I32"/>
    </row>
    <row r="33" spans="1:9" ht="36" customHeight="1" x14ac:dyDescent="0.25">
      <c r="A33" s="150"/>
      <c r="B33" s="642"/>
      <c r="C33" s="645"/>
      <c r="D33" s="68" t="s">
        <v>210</v>
      </c>
      <c r="E33" s="284">
        <v>5</v>
      </c>
      <c r="F33" s="651"/>
      <c r="G33" s="647"/>
      <c r="H33" s="647"/>
      <c r="I33"/>
    </row>
    <row r="34" spans="1:9" ht="24.75" customHeight="1" x14ac:dyDescent="0.25">
      <c r="A34" s="150"/>
      <c r="B34" s="648" t="s">
        <v>198</v>
      </c>
      <c r="C34" s="649"/>
      <c r="D34" s="650"/>
      <c r="E34" s="69">
        <f>(E29+E30+E31+E32+E33)/5</f>
        <v>4.8</v>
      </c>
      <c r="F34" s="651"/>
      <c r="G34" s="647"/>
      <c r="H34" s="647"/>
      <c r="I34"/>
    </row>
    <row r="35" spans="1:9" ht="34.5" customHeight="1" x14ac:dyDescent="0.25">
      <c r="A35" s="150"/>
      <c r="B35" s="640">
        <v>4</v>
      </c>
      <c r="C35" s="643" t="s">
        <v>211</v>
      </c>
      <c r="D35" s="70" t="s">
        <v>212</v>
      </c>
      <c r="E35" s="286">
        <v>5</v>
      </c>
      <c r="F35" s="652"/>
      <c r="G35" s="647">
        <f>AVERAGE(E39:E39)</f>
        <v>5</v>
      </c>
      <c r="H35" s="647"/>
      <c r="I35"/>
    </row>
    <row r="36" spans="1:9" ht="24.75" customHeight="1" x14ac:dyDescent="0.25">
      <c r="A36" s="150"/>
      <c r="B36" s="641"/>
      <c r="C36" s="644"/>
      <c r="D36" s="70" t="s">
        <v>213</v>
      </c>
      <c r="E36" s="286">
        <v>5</v>
      </c>
      <c r="F36" s="652"/>
      <c r="G36" s="647"/>
      <c r="H36" s="647"/>
      <c r="I36"/>
    </row>
    <row r="37" spans="1:9" ht="24.75" customHeight="1" x14ac:dyDescent="0.25">
      <c r="A37" s="150"/>
      <c r="B37" s="641"/>
      <c r="C37" s="644"/>
      <c r="D37" s="70" t="s">
        <v>214</v>
      </c>
      <c r="E37" s="286">
        <v>5</v>
      </c>
      <c r="F37" s="652"/>
      <c r="G37" s="647"/>
      <c r="H37" s="647"/>
      <c r="I37"/>
    </row>
    <row r="38" spans="1:9" ht="36.75" customHeight="1" x14ac:dyDescent="0.25">
      <c r="A38" s="150"/>
      <c r="B38" s="642"/>
      <c r="C38" s="645"/>
      <c r="D38" s="70" t="s">
        <v>215</v>
      </c>
      <c r="E38" s="286">
        <v>5</v>
      </c>
      <c r="F38" s="652"/>
      <c r="G38" s="647"/>
      <c r="H38" s="647"/>
      <c r="I38"/>
    </row>
    <row r="39" spans="1:9" ht="24.75" customHeight="1" x14ac:dyDescent="0.25">
      <c r="A39" s="150"/>
      <c r="B39" s="648" t="s">
        <v>198</v>
      </c>
      <c r="C39" s="649"/>
      <c r="D39" s="650"/>
      <c r="E39" s="69">
        <f>(E35+E36+E37+E38)/4</f>
        <v>5</v>
      </c>
      <c r="F39" s="652"/>
      <c r="G39" s="647"/>
      <c r="H39" s="647"/>
      <c r="I39"/>
    </row>
    <row r="40" spans="1:9" ht="25.5" customHeight="1" x14ac:dyDescent="0.25">
      <c r="A40" s="150"/>
      <c r="B40" s="640">
        <v>5</v>
      </c>
      <c r="C40" s="643" t="s">
        <v>216</v>
      </c>
      <c r="D40" s="71" t="s">
        <v>217</v>
      </c>
      <c r="E40" s="163">
        <v>4</v>
      </c>
      <c r="F40" s="647"/>
      <c r="G40" s="647">
        <f>AVERAGE(E45:E45)</f>
        <v>4.2</v>
      </c>
      <c r="H40" s="647"/>
      <c r="I40"/>
    </row>
    <row r="41" spans="1:9" ht="27" customHeight="1" x14ac:dyDescent="0.25">
      <c r="A41" s="150"/>
      <c r="B41" s="641"/>
      <c r="C41" s="644"/>
      <c r="D41" s="71" t="s">
        <v>218</v>
      </c>
      <c r="E41" s="163">
        <v>4</v>
      </c>
      <c r="F41" s="647"/>
      <c r="G41" s="647"/>
      <c r="H41" s="647"/>
      <c r="I41"/>
    </row>
    <row r="42" spans="1:9" ht="35.1" customHeight="1" x14ac:dyDescent="0.25">
      <c r="A42" s="150"/>
      <c r="B42" s="641"/>
      <c r="C42" s="644"/>
      <c r="D42" s="71" t="s">
        <v>219</v>
      </c>
      <c r="E42" s="163">
        <v>4</v>
      </c>
      <c r="F42" s="647"/>
      <c r="G42" s="647"/>
      <c r="H42" s="647"/>
      <c r="I42"/>
    </row>
    <row r="43" spans="1:9" ht="24" customHeight="1" x14ac:dyDescent="0.25">
      <c r="A43" s="150"/>
      <c r="B43" s="641"/>
      <c r="C43" s="644"/>
      <c r="D43" s="71" t="s">
        <v>220</v>
      </c>
      <c r="E43" s="163">
        <v>4</v>
      </c>
      <c r="F43" s="647"/>
      <c r="G43" s="647"/>
      <c r="H43" s="647"/>
      <c r="I43"/>
    </row>
    <row r="44" spans="1:9" ht="26.25" customHeight="1" x14ac:dyDescent="0.25">
      <c r="A44" s="150"/>
      <c r="B44" s="642"/>
      <c r="C44" s="645"/>
      <c r="D44" s="71" t="s">
        <v>221</v>
      </c>
      <c r="E44" s="163">
        <v>5</v>
      </c>
      <c r="F44" s="647"/>
      <c r="G44" s="647"/>
      <c r="H44" s="647"/>
      <c r="I44"/>
    </row>
    <row r="45" spans="1:9" ht="24.75" customHeight="1" x14ac:dyDescent="0.25">
      <c r="A45" s="150"/>
      <c r="B45" s="648" t="s">
        <v>198</v>
      </c>
      <c r="C45" s="649"/>
      <c r="D45" s="650"/>
      <c r="E45" s="69">
        <f>(E40+E41+E42+E43+E44)/5</f>
        <v>4.2</v>
      </c>
      <c r="F45" s="647"/>
      <c r="G45" s="647"/>
      <c r="H45" s="647"/>
      <c r="I45"/>
    </row>
    <row r="46" spans="1:9" ht="24.75" customHeight="1" x14ac:dyDescent="0.25">
      <c r="A46" s="150"/>
      <c r="B46" s="640">
        <v>6</v>
      </c>
      <c r="C46" s="643" t="s">
        <v>222</v>
      </c>
      <c r="D46" s="68" t="s">
        <v>223</v>
      </c>
      <c r="E46" s="284">
        <v>5</v>
      </c>
      <c r="F46" s="647"/>
      <c r="G46" s="647">
        <f>AVERAGE(E52:E52)</f>
        <v>5</v>
      </c>
      <c r="H46" s="647"/>
      <c r="I46"/>
    </row>
    <row r="47" spans="1:9" ht="36" customHeight="1" x14ac:dyDescent="0.25">
      <c r="A47" s="150"/>
      <c r="B47" s="641"/>
      <c r="C47" s="644"/>
      <c r="D47" s="68" t="s">
        <v>224</v>
      </c>
      <c r="E47" s="284">
        <v>5</v>
      </c>
      <c r="F47" s="647"/>
      <c r="G47" s="647"/>
      <c r="H47" s="647"/>
      <c r="I47"/>
    </row>
    <row r="48" spans="1:9" ht="24.75" customHeight="1" x14ac:dyDescent="0.25">
      <c r="A48" s="150"/>
      <c r="B48" s="641"/>
      <c r="C48" s="644"/>
      <c r="D48" s="68" t="s">
        <v>225</v>
      </c>
      <c r="E48" s="284">
        <v>5</v>
      </c>
      <c r="F48" s="647"/>
      <c r="G48" s="647"/>
      <c r="H48" s="647"/>
      <c r="I48"/>
    </row>
    <row r="49" spans="1:9" ht="15.75" customHeight="1" x14ac:dyDescent="0.25">
      <c r="A49" s="150"/>
      <c r="B49" s="641"/>
      <c r="C49" s="644"/>
      <c r="D49" s="68" t="s">
        <v>226</v>
      </c>
      <c r="E49" s="284">
        <v>5</v>
      </c>
      <c r="F49" s="647"/>
      <c r="G49" s="647"/>
      <c r="H49" s="647"/>
      <c r="I49"/>
    </row>
    <row r="50" spans="1:9" ht="12.75" customHeight="1" x14ac:dyDescent="0.25">
      <c r="A50" s="150"/>
      <c r="B50" s="641"/>
      <c r="C50" s="644"/>
      <c r="D50" s="68" t="s">
        <v>227</v>
      </c>
      <c r="E50" s="284">
        <v>5</v>
      </c>
      <c r="F50" s="647"/>
      <c r="G50" s="647"/>
      <c r="H50" s="647"/>
      <c r="I50"/>
    </row>
    <row r="51" spans="1:9" ht="15" customHeight="1" x14ac:dyDescent="0.25">
      <c r="A51" s="150"/>
      <c r="B51" s="642"/>
      <c r="C51" s="645"/>
      <c r="D51" s="68" t="s">
        <v>228</v>
      </c>
      <c r="E51" s="284">
        <v>5</v>
      </c>
      <c r="F51" s="647"/>
      <c r="G51" s="647"/>
      <c r="H51" s="647"/>
      <c r="I51"/>
    </row>
    <row r="52" spans="1:9" ht="24.75" customHeight="1" x14ac:dyDescent="0.25">
      <c r="A52" s="150"/>
      <c r="B52" s="648" t="s">
        <v>198</v>
      </c>
      <c r="C52" s="649"/>
      <c r="D52" s="650"/>
      <c r="E52" s="69">
        <f>(E46+E47+E48+E49+E50+E51)/6</f>
        <v>5</v>
      </c>
      <c r="F52" s="647"/>
      <c r="G52" s="647"/>
      <c r="H52" s="647"/>
      <c r="I52"/>
    </row>
    <row r="53" spans="1:9" ht="24.75" customHeight="1" x14ac:dyDescent="0.25">
      <c r="A53" s="150"/>
      <c r="B53" s="640">
        <v>7</v>
      </c>
      <c r="C53" s="643" t="s">
        <v>229</v>
      </c>
      <c r="D53" s="68" t="s">
        <v>230</v>
      </c>
      <c r="E53" s="284">
        <v>5</v>
      </c>
      <c r="F53" s="651"/>
      <c r="G53" s="647">
        <f>AVERAGE(E57:E57)</f>
        <v>5</v>
      </c>
      <c r="H53" s="647"/>
      <c r="I53"/>
    </row>
    <row r="54" spans="1:9" ht="47.25" customHeight="1" x14ac:dyDescent="0.25">
      <c r="A54" s="150"/>
      <c r="B54" s="641"/>
      <c r="C54" s="644"/>
      <c r="D54" s="68" t="s">
        <v>231</v>
      </c>
      <c r="E54" s="284">
        <v>5</v>
      </c>
      <c r="F54" s="651"/>
      <c r="G54" s="647"/>
      <c r="H54" s="647"/>
      <c r="I54"/>
    </row>
    <row r="55" spans="1:9" ht="14.25" customHeight="1" x14ac:dyDescent="0.25">
      <c r="A55" s="150"/>
      <c r="B55" s="641"/>
      <c r="C55" s="644"/>
      <c r="D55" s="68" t="s">
        <v>232</v>
      </c>
      <c r="E55" s="284">
        <v>5</v>
      </c>
      <c r="F55" s="651"/>
      <c r="G55" s="647"/>
      <c r="H55" s="647"/>
      <c r="I55"/>
    </row>
    <row r="56" spans="1:9" ht="27" customHeight="1" x14ac:dyDescent="0.25">
      <c r="A56" s="150"/>
      <c r="B56" s="642"/>
      <c r="C56" s="645"/>
      <c r="D56" s="68" t="s">
        <v>233</v>
      </c>
      <c r="E56" s="284">
        <v>5</v>
      </c>
      <c r="F56" s="651"/>
      <c r="G56" s="647"/>
      <c r="H56" s="647"/>
      <c r="I56"/>
    </row>
    <row r="57" spans="1:9" ht="24.75" customHeight="1" x14ac:dyDescent="0.25">
      <c r="A57" s="150"/>
      <c r="B57" s="648" t="s">
        <v>198</v>
      </c>
      <c r="C57" s="649"/>
      <c r="D57" s="650"/>
      <c r="E57" s="69">
        <f>(E53+E54+E55+E56)/4</f>
        <v>5</v>
      </c>
      <c r="F57" s="651"/>
      <c r="G57" s="647"/>
      <c r="H57" s="647"/>
      <c r="I57"/>
    </row>
    <row r="58" spans="1:9" ht="34.5" customHeight="1" x14ac:dyDescent="0.25">
      <c r="A58" s="150"/>
      <c r="B58" s="640">
        <v>8</v>
      </c>
      <c r="C58" s="643" t="s">
        <v>234</v>
      </c>
      <c r="D58" s="70" t="s">
        <v>235</v>
      </c>
      <c r="E58" s="286">
        <v>4</v>
      </c>
      <c r="F58" s="646"/>
      <c r="G58" s="647">
        <f>AVERAGE(E65:E65)</f>
        <v>4.5714285714285712</v>
      </c>
      <c r="H58" s="647"/>
      <c r="I58"/>
    </row>
    <row r="59" spans="1:9" ht="24.75" customHeight="1" x14ac:dyDescent="0.25">
      <c r="A59" s="150"/>
      <c r="B59" s="641"/>
      <c r="C59" s="644"/>
      <c r="D59" s="70" t="s">
        <v>236</v>
      </c>
      <c r="E59" s="286">
        <v>5</v>
      </c>
      <c r="F59" s="646"/>
      <c r="G59" s="647"/>
      <c r="H59" s="647"/>
      <c r="I59"/>
    </row>
    <row r="60" spans="1:9" ht="24.75" customHeight="1" x14ac:dyDescent="0.25">
      <c r="A60" s="150"/>
      <c r="B60" s="641"/>
      <c r="C60" s="644"/>
      <c r="D60" s="70" t="s">
        <v>237</v>
      </c>
      <c r="E60" s="286">
        <v>5</v>
      </c>
      <c r="F60" s="646"/>
      <c r="G60" s="647"/>
      <c r="H60" s="647"/>
      <c r="I60"/>
    </row>
    <row r="61" spans="1:9" ht="36.75" customHeight="1" x14ac:dyDescent="0.25">
      <c r="A61" s="150"/>
      <c r="B61" s="641"/>
      <c r="C61" s="644"/>
      <c r="D61" s="70" t="s">
        <v>238</v>
      </c>
      <c r="E61" s="286">
        <v>5</v>
      </c>
      <c r="F61" s="646"/>
      <c r="G61" s="647"/>
      <c r="H61" s="647"/>
      <c r="I61"/>
    </row>
    <row r="62" spans="1:9" ht="44.25" customHeight="1" x14ac:dyDescent="0.25">
      <c r="A62" s="150"/>
      <c r="B62" s="641"/>
      <c r="C62" s="644"/>
      <c r="D62" s="70" t="s">
        <v>239</v>
      </c>
      <c r="E62" s="286">
        <v>4</v>
      </c>
      <c r="F62" s="646"/>
      <c r="G62" s="647"/>
      <c r="H62" s="647"/>
      <c r="I62"/>
    </row>
    <row r="63" spans="1:9" ht="44.25" customHeight="1" x14ac:dyDescent="0.25">
      <c r="A63" s="150"/>
      <c r="B63" s="641"/>
      <c r="C63" s="644"/>
      <c r="D63" s="70" t="s">
        <v>240</v>
      </c>
      <c r="E63" s="286">
        <v>5</v>
      </c>
      <c r="F63" s="646"/>
      <c r="G63" s="647"/>
      <c r="H63" s="647"/>
      <c r="I63"/>
    </row>
    <row r="64" spans="1:9" ht="26.25" customHeight="1" x14ac:dyDescent="0.25">
      <c r="A64" s="150"/>
      <c r="B64" s="642"/>
      <c r="C64" s="645"/>
      <c r="D64" s="70" t="s">
        <v>241</v>
      </c>
      <c r="E64" s="286">
        <v>4</v>
      </c>
      <c r="F64" s="646"/>
      <c r="G64" s="647"/>
      <c r="H64" s="647"/>
      <c r="I64"/>
    </row>
    <row r="65" spans="1:10" ht="24.75" customHeight="1" x14ac:dyDescent="0.25">
      <c r="A65" s="150"/>
      <c r="B65" s="648" t="s">
        <v>198</v>
      </c>
      <c r="C65" s="649"/>
      <c r="D65" s="650"/>
      <c r="E65" s="69">
        <f>(E58+E59+E60+E61+E62+E63+E64)/7</f>
        <v>4.5714285714285712</v>
      </c>
      <c r="F65" s="646"/>
      <c r="G65" s="647"/>
      <c r="H65" s="647"/>
      <c r="I65"/>
    </row>
    <row r="66" spans="1:10" ht="24.75" customHeight="1" x14ac:dyDescent="0.25">
      <c r="A66" s="150"/>
      <c r="B66" s="640">
        <v>9</v>
      </c>
      <c r="C66" s="643" t="s">
        <v>242</v>
      </c>
      <c r="D66" s="70" t="s">
        <v>243</v>
      </c>
      <c r="E66" s="286">
        <v>5</v>
      </c>
      <c r="F66" s="646"/>
      <c r="G66" s="647">
        <f>AVERAGE(E70:E70)</f>
        <v>5</v>
      </c>
      <c r="H66" s="647"/>
      <c r="I66"/>
    </row>
    <row r="67" spans="1:10" ht="24.75" customHeight="1" x14ac:dyDescent="0.25">
      <c r="A67" s="150"/>
      <c r="B67" s="641"/>
      <c r="C67" s="644"/>
      <c r="D67" s="70" t="s">
        <v>244</v>
      </c>
      <c r="E67" s="286">
        <v>5</v>
      </c>
      <c r="F67" s="646"/>
      <c r="G67" s="647"/>
      <c r="H67" s="647"/>
      <c r="I67"/>
    </row>
    <row r="68" spans="1:10" ht="24.75" customHeight="1" x14ac:dyDescent="0.25">
      <c r="A68" s="150"/>
      <c r="B68" s="641"/>
      <c r="C68" s="644"/>
      <c r="D68" s="70" t="s">
        <v>245</v>
      </c>
      <c r="E68" s="286">
        <v>5</v>
      </c>
      <c r="F68" s="646"/>
      <c r="G68" s="647"/>
      <c r="H68" s="647"/>
      <c r="I68"/>
    </row>
    <row r="69" spans="1:10" ht="34.5" customHeight="1" x14ac:dyDescent="0.25">
      <c r="A69" s="150"/>
      <c r="B69" s="642"/>
      <c r="C69" s="645"/>
      <c r="D69" s="68" t="s">
        <v>246</v>
      </c>
      <c r="E69" s="286">
        <v>5</v>
      </c>
      <c r="F69" s="646"/>
      <c r="G69" s="647"/>
      <c r="H69" s="647"/>
      <c r="I69"/>
    </row>
    <row r="70" spans="1:10" ht="24.75" customHeight="1" x14ac:dyDescent="0.25">
      <c r="A70" s="150"/>
      <c r="B70" s="648" t="s">
        <v>48</v>
      </c>
      <c r="C70" s="649"/>
      <c r="D70" s="650"/>
      <c r="E70" s="69">
        <f>(E66+E67+E68+E69)/4</f>
        <v>5</v>
      </c>
      <c r="F70" s="646"/>
      <c r="G70" s="647"/>
      <c r="H70" s="647"/>
      <c r="I70"/>
    </row>
    <row r="71" spans="1:10" ht="15.75" thickBot="1" x14ac:dyDescent="0.3">
      <c r="A71" s="150"/>
      <c r="B71" s="88"/>
      <c r="C71" s="88"/>
      <c r="D71" s="89"/>
      <c r="E71" s="88"/>
      <c r="F71" s="88"/>
      <c r="G71" s="88"/>
      <c r="H71" s="88"/>
      <c r="I71"/>
    </row>
    <row r="72" spans="1:10" ht="18.75" customHeight="1" thickBot="1" x14ac:dyDescent="0.3">
      <c r="A72" s="150"/>
      <c r="B72" s="90"/>
      <c r="C72" s="90"/>
      <c r="D72" s="90"/>
      <c r="E72" s="218"/>
      <c r="F72" s="219"/>
      <c r="G72" s="220">
        <f>AVERAGE(G18:G70)</f>
        <v>4.7634920634920626</v>
      </c>
      <c r="H72" s="88"/>
      <c r="I72"/>
    </row>
    <row r="73" spans="1:10" ht="36" customHeight="1" x14ac:dyDescent="0.25">
      <c r="A73" s="150"/>
      <c r="B73" s="150"/>
      <c r="C73" s="150"/>
      <c r="D73" s="162"/>
      <c r="E73" s="150"/>
      <c r="F73" s="150"/>
      <c r="G73" s="150"/>
      <c r="H73" s="88"/>
      <c r="I73"/>
      <c r="J73"/>
    </row>
    <row r="74" spans="1:10" ht="30" customHeight="1" x14ac:dyDescent="0.25">
      <c r="A74" s="150"/>
      <c r="B74" s="150"/>
      <c r="C74" s="197" t="s">
        <v>120</v>
      </c>
      <c r="D74" s="221"/>
      <c r="E74" s="150"/>
      <c r="F74" s="222"/>
      <c r="G74" s="638"/>
      <c r="H74" s="638"/>
      <c r="I74"/>
      <c r="J74"/>
    </row>
    <row r="75" spans="1:10" ht="30" customHeight="1" x14ac:dyDescent="0.25">
      <c r="A75" s="150"/>
      <c r="B75" s="150"/>
      <c r="C75" s="197" t="s">
        <v>121</v>
      </c>
      <c r="D75" s="197"/>
      <c r="E75" s="150"/>
      <c r="F75" s="197" t="s">
        <v>122</v>
      </c>
      <c r="G75" s="639" t="s">
        <v>283</v>
      </c>
      <c r="H75" s="639"/>
      <c r="I75"/>
      <c r="J75"/>
    </row>
    <row r="76" spans="1:10" x14ac:dyDescent="0.25">
      <c r="A76" s="150"/>
      <c r="B76" s="150"/>
      <c r="C76" s="150"/>
      <c r="D76" s="150"/>
      <c r="E76" s="150"/>
      <c r="F76" s="150"/>
      <c r="G76" s="150"/>
      <c r="H76" s="150"/>
      <c r="I76"/>
      <c r="J76"/>
    </row>
    <row r="77" spans="1:10" x14ac:dyDescent="0.25">
      <c r="A77"/>
      <c r="H77"/>
      <c r="I77"/>
    </row>
    <row r="78" spans="1:10" x14ac:dyDescent="0.25">
      <c r="A78"/>
      <c r="H78"/>
      <c r="I78"/>
    </row>
    <row r="79" spans="1:10" x14ac:dyDescent="0.25">
      <c r="A79"/>
      <c r="H79"/>
      <c r="I79"/>
    </row>
    <row r="80" spans="1:10"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row r="86" spans="1:9" x14ac:dyDescent="0.25">
      <c r="A86"/>
      <c r="H86"/>
      <c r="I86"/>
    </row>
    <row r="87" spans="1:9" x14ac:dyDescent="0.25">
      <c r="A87"/>
      <c r="H87"/>
      <c r="I87"/>
    </row>
    <row r="88" spans="1:9" x14ac:dyDescent="0.25">
      <c r="A88"/>
      <c r="H88"/>
      <c r="I88"/>
    </row>
    <row r="89" spans="1:9" x14ac:dyDescent="0.25">
      <c r="A89"/>
      <c r="H89"/>
      <c r="I89"/>
    </row>
    <row r="90" spans="1:9" x14ac:dyDescent="0.25">
      <c r="A90"/>
      <c r="H90"/>
      <c r="I90"/>
    </row>
    <row r="91" spans="1:9" x14ac:dyDescent="0.25">
      <c r="A91"/>
      <c r="H91"/>
      <c r="I91"/>
    </row>
    <row r="92" spans="1:9" x14ac:dyDescent="0.25">
      <c r="A92"/>
      <c r="H92"/>
      <c r="I92"/>
    </row>
    <row r="93" spans="1:9" x14ac:dyDescent="0.25">
      <c r="A93"/>
      <c r="H93"/>
      <c r="I93"/>
    </row>
    <row r="94" spans="1:9" x14ac:dyDescent="0.25">
      <c r="A94"/>
      <c r="H94"/>
      <c r="I94"/>
    </row>
    <row r="95" spans="1:9" x14ac:dyDescent="0.25">
      <c r="A95"/>
      <c r="H95"/>
      <c r="I95"/>
    </row>
    <row r="96" spans="1:9" x14ac:dyDescent="0.25">
      <c r="A96"/>
      <c r="H96"/>
      <c r="I96"/>
    </row>
    <row r="97" spans="1:9" x14ac:dyDescent="0.25">
      <c r="A97"/>
      <c r="H97"/>
      <c r="I97"/>
    </row>
    <row r="98" spans="1:9" x14ac:dyDescent="0.25">
      <c r="A98"/>
      <c r="H98"/>
      <c r="I98"/>
    </row>
    <row r="99" spans="1:9" x14ac:dyDescent="0.25">
      <c r="A99"/>
      <c r="H99"/>
      <c r="I99"/>
    </row>
    <row r="100" spans="1:9" x14ac:dyDescent="0.25">
      <c r="A100"/>
      <c r="H100"/>
      <c r="I100"/>
    </row>
    <row r="101" spans="1:9" x14ac:dyDescent="0.25">
      <c r="A101"/>
      <c r="H101"/>
      <c r="I101"/>
    </row>
    <row r="102" spans="1:9" x14ac:dyDescent="0.25">
      <c r="A102"/>
      <c r="H102"/>
      <c r="I102"/>
    </row>
    <row r="103" spans="1:9" x14ac:dyDescent="0.25">
      <c r="A103"/>
      <c r="H103"/>
      <c r="I103"/>
    </row>
    <row r="104" spans="1:9" x14ac:dyDescent="0.25">
      <c r="A104"/>
      <c r="H104"/>
      <c r="I104"/>
    </row>
    <row r="105" spans="1:9" x14ac:dyDescent="0.25">
      <c r="A105"/>
      <c r="H105"/>
      <c r="I105"/>
    </row>
    <row r="106" spans="1:9" x14ac:dyDescent="0.25">
      <c r="A106"/>
      <c r="H106"/>
      <c r="I106"/>
    </row>
    <row r="107" spans="1:9" x14ac:dyDescent="0.25">
      <c r="A107"/>
      <c r="H107"/>
      <c r="I107"/>
    </row>
    <row r="108" spans="1:9" x14ac:dyDescent="0.25">
      <c r="A108"/>
      <c r="H108"/>
      <c r="I108"/>
    </row>
    <row r="109" spans="1:9" x14ac:dyDescent="0.25">
      <c r="A109"/>
      <c r="H109"/>
      <c r="I109"/>
    </row>
    <row r="110" spans="1:9" x14ac:dyDescent="0.25">
      <c r="A110"/>
      <c r="H110"/>
      <c r="I110"/>
    </row>
    <row r="111" spans="1:9" x14ac:dyDescent="0.25">
      <c r="A111"/>
      <c r="H111"/>
      <c r="I111"/>
    </row>
    <row r="112" spans="1:9" x14ac:dyDescent="0.25">
      <c r="A112"/>
      <c r="H112"/>
      <c r="I112"/>
    </row>
    <row r="113" spans="1:9" x14ac:dyDescent="0.25">
      <c r="A113"/>
      <c r="H113"/>
      <c r="I113"/>
    </row>
    <row r="114" spans="1:9" x14ac:dyDescent="0.25">
      <c r="A114"/>
      <c r="H114"/>
      <c r="I114"/>
    </row>
    <row r="115" spans="1:9" x14ac:dyDescent="0.25">
      <c r="A115"/>
      <c r="H115"/>
      <c r="I115"/>
    </row>
    <row r="116" spans="1:9" x14ac:dyDescent="0.25">
      <c r="A116"/>
      <c r="H116"/>
      <c r="I116"/>
    </row>
    <row r="117" spans="1:9" x14ac:dyDescent="0.25">
      <c r="A117"/>
      <c r="H117"/>
      <c r="I117"/>
    </row>
    <row r="118" spans="1:9" x14ac:dyDescent="0.25">
      <c r="A118"/>
      <c r="H118"/>
      <c r="I118"/>
    </row>
    <row r="119" spans="1:9" x14ac:dyDescent="0.25">
      <c r="A119"/>
      <c r="H119"/>
      <c r="I119"/>
    </row>
    <row r="120" spans="1:9" x14ac:dyDescent="0.25">
      <c r="A120"/>
      <c r="H120"/>
      <c r="I120"/>
    </row>
    <row r="121" spans="1:9" x14ac:dyDescent="0.25">
      <c r="A121"/>
      <c r="H121"/>
      <c r="I121"/>
    </row>
    <row r="122" spans="1:9" x14ac:dyDescent="0.25">
      <c r="A122"/>
      <c r="H122"/>
      <c r="I122"/>
    </row>
    <row r="123" spans="1:9" x14ac:dyDescent="0.25">
      <c r="A123"/>
      <c r="H123"/>
      <c r="I123"/>
    </row>
    <row r="124" spans="1:9" x14ac:dyDescent="0.25">
      <c r="A124"/>
      <c r="H124"/>
      <c r="I124"/>
    </row>
    <row r="125" spans="1:9" x14ac:dyDescent="0.25">
      <c r="A125"/>
      <c r="H125"/>
      <c r="I125"/>
    </row>
    <row r="126" spans="1:9" x14ac:dyDescent="0.25">
      <c r="A126"/>
      <c r="H126"/>
      <c r="I126"/>
    </row>
    <row r="127" spans="1:9" x14ac:dyDescent="0.25">
      <c r="A127"/>
      <c r="H127"/>
      <c r="I127"/>
    </row>
    <row r="128" spans="1:9" x14ac:dyDescent="0.25">
      <c r="A128"/>
      <c r="H128"/>
      <c r="I128"/>
    </row>
    <row r="129" spans="1:9" x14ac:dyDescent="0.25">
      <c r="A129"/>
      <c r="H129"/>
      <c r="I129"/>
    </row>
    <row r="130" spans="1:9" x14ac:dyDescent="0.25">
      <c r="A130"/>
      <c r="H130"/>
      <c r="I130"/>
    </row>
    <row r="131" spans="1:9" x14ac:dyDescent="0.25">
      <c r="A131"/>
      <c r="H131"/>
      <c r="I131"/>
    </row>
    <row r="132" spans="1:9" x14ac:dyDescent="0.25">
      <c r="A132"/>
      <c r="H132"/>
      <c r="I132"/>
    </row>
    <row r="133" spans="1:9" x14ac:dyDescent="0.25">
      <c r="A133"/>
      <c r="H133"/>
      <c r="I133"/>
    </row>
    <row r="134" spans="1:9" x14ac:dyDescent="0.25">
      <c r="A134"/>
      <c r="H134"/>
      <c r="I134"/>
    </row>
    <row r="135" spans="1:9" x14ac:dyDescent="0.25">
      <c r="A135"/>
      <c r="H135"/>
      <c r="I135"/>
    </row>
    <row r="136" spans="1:9" x14ac:dyDescent="0.25">
      <c r="A136"/>
      <c r="H136"/>
      <c r="I136"/>
    </row>
    <row r="137" spans="1:9" x14ac:dyDescent="0.25">
      <c r="A137"/>
      <c r="H137"/>
      <c r="I137"/>
    </row>
    <row r="138" spans="1:9" x14ac:dyDescent="0.25">
      <c r="A138"/>
      <c r="H138"/>
      <c r="I138"/>
    </row>
    <row r="139" spans="1:9" x14ac:dyDescent="0.25">
      <c r="A139"/>
      <c r="H139"/>
      <c r="I139"/>
    </row>
    <row r="140" spans="1:9" x14ac:dyDescent="0.25">
      <c r="A140"/>
      <c r="H140"/>
      <c r="I140"/>
    </row>
    <row r="141" spans="1:9" x14ac:dyDescent="0.25">
      <c r="A141"/>
      <c r="H141"/>
      <c r="I141"/>
    </row>
    <row r="142" spans="1:9" x14ac:dyDescent="0.25">
      <c r="A142"/>
      <c r="H142"/>
      <c r="I142"/>
    </row>
    <row r="143" spans="1:9" x14ac:dyDescent="0.25">
      <c r="A143"/>
      <c r="H143"/>
      <c r="I143"/>
    </row>
    <row r="144" spans="1:9" x14ac:dyDescent="0.25">
      <c r="A144"/>
      <c r="H144"/>
      <c r="I144"/>
    </row>
    <row r="145" spans="1:9" x14ac:dyDescent="0.25">
      <c r="A145"/>
      <c r="H145"/>
      <c r="I145"/>
    </row>
    <row r="146" spans="1:9" x14ac:dyDescent="0.25">
      <c r="H146"/>
      <c r="I146"/>
    </row>
    <row r="147" spans="1:9" x14ac:dyDescent="0.25">
      <c r="H147"/>
      <c r="I147"/>
    </row>
    <row r="148" spans="1:9" x14ac:dyDescent="0.25">
      <c r="H148"/>
      <c r="I148"/>
    </row>
    <row r="149" spans="1:9" x14ac:dyDescent="0.25">
      <c r="H149"/>
      <c r="I149"/>
    </row>
    <row r="150" spans="1:9" x14ac:dyDescent="0.25">
      <c r="H150"/>
      <c r="I150"/>
    </row>
    <row r="151" spans="1:9" x14ac:dyDescent="0.25">
      <c r="H151"/>
      <c r="I151"/>
    </row>
    <row r="152" spans="1:9" x14ac:dyDescent="0.25">
      <c r="H152"/>
      <c r="I152"/>
    </row>
    <row r="153" spans="1:9" x14ac:dyDescent="0.25">
      <c r="H153"/>
      <c r="I153"/>
    </row>
    <row r="154" spans="1:9" x14ac:dyDescent="0.25">
      <c r="H154"/>
      <c r="I154"/>
    </row>
    <row r="155" spans="1:9" x14ac:dyDescent="0.25">
      <c r="H155"/>
      <c r="I155"/>
    </row>
    <row r="156" spans="1:9" x14ac:dyDescent="0.25">
      <c r="H156"/>
      <c r="I156"/>
    </row>
    <row r="157" spans="1:9" x14ac:dyDescent="0.25">
      <c r="H157"/>
      <c r="I157"/>
    </row>
    <row r="158" spans="1:9" x14ac:dyDescent="0.25">
      <c r="H158"/>
      <c r="I158"/>
    </row>
    <row r="159" spans="1:9" x14ac:dyDescent="0.25">
      <c r="H159"/>
      <c r="I159"/>
    </row>
    <row r="160" spans="1:9" x14ac:dyDescent="0.25">
      <c r="H160"/>
      <c r="I160"/>
    </row>
    <row r="161" spans="8:9" x14ac:dyDescent="0.25">
      <c r="H161"/>
      <c r="I161"/>
    </row>
    <row r="162" spans="8:9" x14ac:dyDescent="0.25">
      <c r="H162"/>
      <c r="I162"/>
    </row>
    <row r="163" spans="8:9" x14ac:dyDescent="0.25">
      <c r="H163"/>
      <c r="I163"/>
    </row>
    <row r="164" spans="8:9" x14ac:dyDescent="0.25">
      <c r="H164"/>
      <c r="I164"/>
    </row>
    <row r="165" spans="8:9" x14ac:dyDescent="0.25">
      <c r="H165"/>
      <c r="I165"/>
    </row>
    <row r="166" spans="8:9" x14ac:dyDescent="0.25">
      <c r="H166"/>
      <c r="I166"/>
    </row>
    <row r="167" spans="8:9" x14ac:dyDescent="0.25">
      <c r="H167"/>
      <c r="I167"/>
    </row>
    <row r="168" spans="8:9" x14ac:dyDescent="0.25">
      <c r="H168"/>
      <c r="I168"/>
    </row>
    <row r="169" spans="8:9" x14ac:dyDescent="0.25">
      <c r="H169"/>
      <c r="I169"/>
    </row>
    <row r="170" spans="8:9" x14ac:dyDescent="0.25">
      <c r="H170"/>
      <c r="I170"/>
    </row>
    <row r="171" spans="8:9" x14ac:dyDescent="0.25">
      <c r="H171"/>
      <c r="I171"/>
    </row>
    <row r="172" spans="8:9" x14ac:dyDescent="0.25">
      <c r="H172"/>
      <c r="I172"/>
    </row>
    <row r="173" spans="8:9" x14ac:dyDescent="0.25">
      <c r="H173"/>
      <c r="I173"/>
    </row>
    <row r="174" spans="8:9" x14ac:dyDescent="0.25">
      <c r="H174"/>
      <c r="I174"/>
    </row>
    <row r="175" spans="8:9" x14ac:dyDescent="0.25">
      <c r="H175"/>
      <c r="I175"/>
    </row>
    <row r="176" spans="8:9" x14ac:dyDescent="0.25">
      <c r="H176"/>
      <c r="I176"/>
    </row>
    <row r="177" spans="8:9" x14ac:dyDescent="0.25">
      <c r="H177"/>
      <c r="I177"/>
    </row>
    <row r="178" spans="8:9" x14ac:dyDescent="0.25">
      <c r="H178"/>
      <c r="I178"/>
    </row>
    <row r="179" spans="8:9" x14ac:dyDescent="0.25">
      <c r="H179"/>
      <c r="I179"/>
    </row>
    <row r="180" spans="8:9" x14ac:dyDescent="0.25">
      <c r="H180"/>
      <c r="I180"/>
    </row>
    <row r="181" spans="8:9" x14ac:dyDescent="0.25">
      <c r="H181"/>
      <c r="I181"/>
    </row>
    <row r="182" spans="8:9" x14ac:dyDescent="0.25">
      <c r="H182"/>
      <c r="I182"/>
    </row>
    <row r="183" spans="8:9" x14ac:dyDescent="0.25">
      <c r="H183"/>
      <c r="I183"/>
    </row>
    <row r="184" spans="8:9" x14ac:dyDescent="0.25">
      <c r="H184"/>
      <c r="I184"/>
    </row>
    <row r="185" spans="8:9" x14ac:dyDescent="0.25">
      <c r="H185"/>
      <c r="I185"/>
    </row>
    <row r="186" spans="8:9" x14ac:dyDescent="0.25">
      <c r="H186"/>
      <c r="I186"/>
    </row>
    <row r="187" spans="8:9" x14ac:dyDescent="0.25">
      <c r="H187"/>
      <c r="I187"/>
    </row>
    <row r="188" spans="8:9" x14ac:dyDescent="0.25">
      <c r="H188"/>
      <c r="I188"/>
    </row>
    <row r="189" spans="8:9" x14ac:dyDescent="0.25">
      <c r="H189"/>
      <c r="I189"/>
    </row>
    <row r="190" spans="8:9" x14ac:dyDescent="0.25">
      <c r="H190"/>
      <c r="I190"/>
    </row>
    <row r="191" spans="8:9" x14ac:dyDescent="0.25">
      <c r="H191"/>
      <c r="I191"/>
    </row>
    <row r="192" spans="8:9" x14ac:dyDescent="0.25">
      <c r="H192"/>
      <c r="I192"/>
    </row>
    <row r="193" spans="8:9" x14ac:dyDescent="0.25">
      <c r="H193"/>
      <c r="I193"/>
    </row>
    <row r="194" spans="8:9" x14ac:dyDescent="0.25">
      <c r="H194"/>
      <c r="I194"/>
    </row>
    <row r="195" spans="8:9" x14ac:dyDescent="0.25">
      <c r="H195"/>
      <c r="I195"/>
    </row>
    <row r="196" spans="8:9" x14ac:dyDescent="0.25">
      <c r="H196"/>
      <c r="I196"/>
    </row>
    <row r="197" spans="8:9" x14ac:dyDescent="0.25">
      <c r="H197"/>
      <c r="I197"/>
    </row>
    <row r="198" spans="8:9" x14ac:dyDescent="0.25">
      <c r="H198"/>
      <c r="I198"/>
    </row>
    <row r="199" spans="8:9" x14ac:dyDescent="0.25">
      <c r="H199"/>
      <c r="I199"/>
    </row>
    <row r="200" spans="8:9" x14ac:dyDescent="0.25">
      <c r="H200"/>
      <c r="I200"/>
    </row>
    <row r="201" spans="8:9" x14ac:dyDescent="0.25">
      <c r="H201"/>
      <c r="I201"/>
    </row>
    <row r="202" spans="8:9" x14ac:dyDescent="0.25">
      <c r="H202"/>
      <c r="I202"/>
    </row>
    <row r="203" spans="8:9" x14ac:dyDescent="0.25">
      <c r="H203"/>
      <c r="I203"/>
    </row>
    <row r="204" spans="8:9" x14ac:dyDescent="0.25">
      <c r="H204"/>
      <c r="I204"/>
    </row>
    <row r="205" spans="8:9" x14ac:dyDescent="0.25">
      <c r="H205"/>
      <c r="I205"/>
    </row>
    <row r="206" spans="8:9" x14ac:dyDescent="0.25">
      <c r="H206"/>
      <c r="I206"/>
    </row>
    <row r="207" spans="8:9" x14ac:dyDescent="0.25">
      <c r="H207"/>
      <c r="I207"/>
    </row>
    <row r="208" spans="8:9" x14ac:dyDescent="0.25">
      <c r="H208"/>
      <c r="I208"/>
    </row>
    <row r="209" spans="8:9" x14ac:dyDescent="0.25">
      <c r="H209"/>
      <c r="I209"/>
    </row>
    <row r="210" spans="8:9" x14ac:dyDescent="0.25">
      <c r="H210"/>
      <c r="I210"/>
    </row>
    <row r="211" spans="8:9" x14ac:dyDescent="0.25">
      <c r="H211"/>
      <c r="I211"/>
    </row>
    <row r="212" spans="8:9" x14ac:dyDescent="0.25">
      <c r="H212"/>
      <c r="I212"/>
    </row>
    <row r="213" spans="8:9" x14ac:dyDescent="0.25">
      <c r="H213"/>
      <c r="I213"/>
    </row>
    <row r="214" spans="8:9" x14ac:dyDescent="0.25">
      <c r="H214"/>
      <c r="I214"/>
    </row>
    <row r="215" spans="8:9" x14ac:dyDescent="0.25">
      <c r="H215"/>
      <c r="I215"/>
    </row>
    <row r="216" spans="8:9" x14ac:dyDescent="0.25">
      <c r="H216"/>
      <c r="I216"/>
    </row>
    <row r="217" spans="8:9" x14ac:dyDescent="0.25">
      <c r="H217"/>
      <c r="I217"/>
    </row>
    <row r="218" spans="8:9" x14ac:dyDescent="0.25">
      <c r="H218"/>
      <c r="I218"/>
    </row>
    <row r="219" spans="8:9" x14ac:dyDescent="0.25">
      <c r="H219"/>
      <c r="I219"/>
    </row>
    <row r="220" spans="8:9" x14ac:dyDescent="0.25">
      <c r="H220"/>
      <c r="I220"/>
    </row>
    <row r="221" spans="8:9" x14ac:dyDescent="0.25">
      <c r="H221"/>
      <c r="I221"/>
    </row>
    <row r="222" spans="8:9" x14ac:dyDescent="0.25">
      <c r="H222"/>
      <c r="I222"/>
    </row>
    <row r="223" spans="8:9" x14ac:dyDescent="0.25">
      <c r="H223"/>
      <c r="I223"/>
    </row>
    <row r="224" spans="8:9" x14ac:dyDescent="0.25">
      <c r="H224"/>
      <c r="I224"/>
    </row>
    <row r="225" spans="8:9" x14ac:dyDescent="0.25">
      <c r="H225"/>
      <c r="I225"/>
    </row>
    <row r="226" spans="8:9" x14ac:dyDescent="0.25">
      <c r="H226"/>
      <c r="I226"/>
    </row>
    <row r="227" spans="8:9" x14ac:dyDescent="0.25">
      <c r="H227"/>
      <c r="I227"/>
    </row>
    <row r="228" spans="8:9" x14ac:dyDescent="0.25">
      <c r="H228"/>
      <c r="I228"/>
    </row>
    <row r="229" spans="8:9" x14ac:dyDescent="0.25">
      <c r="H229"/>
      <c r="I229"/>
    </row>
    <row r="230" spans="8:9" x14ac:dyDescent="0.25">
      <c r="H230"/>
      <c r="I230"/>
    </row>
    <row r="231" spans="8:9" x14ac:dyDescent="0.25">
      <c r="H231"/>
      <c r="I231"/>
    </row>
    <row r="232" spans="8:9" x14ac:dyDescent="0.25">
      <c r="H232"/>
      <c r="I232"/>
    </row>
    <row r="233" spans="8:9" x14ac:dyDescent="0.25">
      <c r="H233"/>
      <c r="I233"/>
    </row>
    <row r="234" spans="8:9" x14ac:dyDescent="0.25">
      <c r="H234"/>
      <c r="I234"/>
    </row>
    <row r="235" spans="8:9" x14ac:dyDescent="0.25">
      <c r="H235"/>
      <c r="I235"/>
    </row>
    <row r="236" spans="8:9" x14ac:dyDescent="0.25">
      <c r="H236"/>
      <c r="I236"/>
    </row>
    <row r="237" spans="8:9" x14ac:dyDescent="0.25">
      <c r="H237"/>
      <c r="I237"/>
    </row>
    <row r="238" spans="8:9" x14ac:dyDescent="0.25">
      <c r="H238"/>
      <c r="I238"/>
    </row>
    <row r="239" spans="8:9" x14ac:dyDescent="0.25">
      <c r="H239"/>
      <c r="I239"/>
    </row>
    <row r="240" spans="8:9" x14ac:dyDescent="0.25">
      <c r="H240"/>
      <c r="I240"/>
    </row>
    <row r="241" spans="8:9" x14ac:dyDescent="0.25">
      <c r="H241"/>
      <c r="I241"/>
    </row>
    <row r="242" spans="8:9" x14ac:dyDescent="0.25">
      <c r="H242"/>
      <c r="I242"/>
    </row>
    <row r="243" spans="8:9" x14ac:dyDescent="0.25">
      <c r="H243"/>
      <c r="I243"/>
    </row>
    <row r="244" spans="8:9" x14ac:dyDescent="0.25">
      <c r="H244"/>
      <c r="I244"/>
    </row>
    <row r="245" spans="8:9" x14ac:dyDescent="0.25">
      <c r="H245"/>
      <c r="I245"/>
    </row>
    <row r="246" spans="8:9" x14ac:dyDescent="0.25">
      <c r="H246"/>
      <c r="I246"/>
    </row>
    <row r="247" spans="8:9" x14ac:dyDescent="0.25">
      <c r="H247"/>
      <c r="I247"/>
    </row>
    <row r="248" spans="8:9" x14ac:dyDescent="0.25">
      <c r="H248"/>
      <c r="I248"/>
    </row>
    <row r="249" spans="8:9" x14ac:dyDescent="0.25">
      <c r="H249"/>
      <c r="I249"/>
    </row>
    <row r="250" spans="8:9" x14ac:dyDescent="0.25">
      <c r="H250"/>
      <c r="I250"/>
    </row>
    <row r="251" spans="8:9" x14ac:dyDescent="0.25">
      <c r="H251"/>
      <c r="I251"/>
    </row>
    <row r="252" spans="8:9" x14ac:dyDescent="0.25">
      <c r="H252"/>
      <c r="I252"/>
    </row>
    <row r="253" spans="8:9" x14ac:dyDescent="0.25">
      <c r="H253"/>
      <c r="I253"/>
    </row>
    <row r="254" spans="8:9" x14ac:dyDescent="0.25">
      <c r="H254"/>
      <c r="I254"/>
    </row>
    <row r="255" spans="8:9" x14ac:dyDescent="0.25">
      <c r="H255"/>
      <c r="I255"/>
    </row>
    <row r="256" spans="8:9" x14ac:dyDescent="0.25">
      <c r="H256"/>
      <c r="I256"/>
    </row>
    <row r="257" spans="8:9" x14ac:dyDescent="0.25">
      <c r="H257"/>
      <c r="I257"/>
    </row>
    <row r="258" spans="8:9" x14ac:dyDescent="0.25">
      <c r="H258"/>
      <c r="I258"/>
    </row>
  </sheetData>
  <mergeCells count="67">
    <mergeCell ref="C12:G12"/>
    <mergeCell ref="B1:C4"/>
    <mergeCell ref="D1:F1"/>
    <mergeCell ref="G1:H1"/>
    <mergeCell ref="D2:F2"/>
    <mergeCell ref="G2:H2"/>
    <mergeCell ref="D3:F3"/>
    <mergeCell ref="G3:H3"/>
    <mergeCell ref="D4:F4"/>
    <mergeCell ref="G4:H4"/>
    <mergeCell ref="B6:H6"/>
    <mergeCell ref="B8:H8"/>
    <mergeCell ref="C9:G9"/>
    <mergeCell ref="C10:G10"/>
    <mergeCell ref="C11:G11"/>
    <mergeCell ref="B18:B21"/>
    <mergeCell ref="C18:C21"/>
    <mergeCell ref="F18:F22"/>
    <mergeCell ref="G18:H22"/>
    <mergeCell ref="B22:D22"/>
    <mergeCell ref="C13:G13"/>
    <mergeCell ref="B15:C17"/>
    <mergeCell ref="D15:D17"/>
    <mergeCell ref="F15:F17"/>
    <mergeCell ref="G15:H17"/>
    <mergeCell ref="B29:B33"/>
    <mergeCell ref="C29:C33"/>
    <mergeCell ref="F29:F34"/>
    <mergeCell ref="G29:H34"/>
    <mergeCell ref="B34:D34"/>
    <mergeCell ref="B23:B27"/>
    <mergeCell ref="C23:C27"/>
    <mergeCell ref="F23:F28"/>
    <mergeCell ref="G23:H28"/>
    <mergeCell ref="B28:D28"/>
    <mergeCell ref="B40:B44"/>
    <mergeCell ref="C40:C44"/>
    <mergeCell ref="F40:F45"/>
    <mergeCell ref="G40:H45"/>
    <mergeCell ref="B45:D45"/>
    <mergeCell ref="B35:B38"/>
    <mergeCell ref="C35:C38"/>
    <mergeCell ref="F35:F39"/>
    <mergeCell ref="G35:H39"/>
    <mergeCell ref="B39:D39"/>
    <mergeCell ref="B53:B56"/>
    <mergeCell ref="C53:C56"/>
    <mergeCell ref="F53:F57"/>
    <mergeCell ref="G53:H57"/>
    <mergeCell ref="B57:D57"/>
    <mergeCell ref="B46:B51"/>
    <mergeCell ref="C46:C51"/>
    <mergeCell ref="F46:F52"/>
    <mergeCell ref="G46:H52"/>
    <mergeCell ref="B52:D52"/>
    <mergeCell ref="G74:H74"/>
    <mergeCell ref="G75:H75"/>
    <mergeCell ref="B58:B64"/>
    <mergeCell ref="C58:C64"/>
    <mergeCell ref="F58:F65"/>
    <mergeCell ref="G58:H65"/>
    <mergeCell ref="B65:D65"/>
    <mergeCell ref="B66:B69"/>
    <mergeCell ref="C66:C69"/>
    <mergeCell ref="F66:F70"/>
    <mergeCell ref="G66:H70"/>
    <mergeCell ref="B70:D70"/>
  </mergeCells>
  <dataValidations count="2">
    <dataValidation type="whole" showInputMessage="1" showErrorMessage="1" sqref="E18:E21 E58:E64 E46:E51 E23:E27 E40:E44 E35:E38 E29:E33 E66:E69">
      <formula1>1</formula1>
      <formula2>5</formula2>
    </dataValidation>
    <dataValidation type="whole" allowBlank="1" showInputMessage="1" showErrorMessage="1" sqref="E53:E56">
      <formula1>1</formula1>
      <formula2>5</formula2>
    </dataValidation>
  </dataValidations>
  <pageMargins left="0.7" right="0.7" top="0.75" bottom="0.75" header="0.3" footer="0.3"/>
  <pageSetup paperSize="14" scale="48" orientation="portrait" r:id="rId1"/>
  <rowBreaks count="1" manualBreakCount="1">
    <brk id="57"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8" tint="0.79998168889431442"/>
  </sheetPr>
  <dimension ref="A1:J258"/>
  <sheetViews>
    <sheetView view="pageBreakPreview" topLeftCell="A67" zoomScaleSheetLayoutView="100" workbookViewId="0">
      <selection activeCell="D74" sqref="D74:E75"/>
    </sheetView>
  </sheetViews>
  <sheetFormatPr baseColWidth="10" defaultColWidth="10.85546875" defaultRowHeight="15" x14ac:dyDescent="0.25"/>
  <cols>
    <col min="1" max="1" width="2.42578125" style="87" customWidth="1"/>
    <col min="2" max="2" width="4" style="64" customWidth="1"/>
    <col min="3" max="3" width="24.7109375" style="64" customWidth="1"/>
    <col min="4" max="4" width="35.42578125" style="65" customWidth="1"/>
    <col min="5" max="5" width="29.7109375" style="64" customWidth="1"/>
    <col min="6" max="6" width="16.140625" style="64" customWidth="1"/>
    <col min="7" max="7" width="30.140625" style="87" customWidth="1"/>
    <col min="8" max="8" width="1" style="87" customWidth="1"/>
    <col min="9" max="16384" width="10.85546875" style="64"/>
  </cols>
  <sheetData>
    <row r="1" spans="1:10" s="208" customFormat="1" ht="24.95" customHeight="1" x14ac:dyDescent="0.25">
      <c r="A1" s="88"/>
      <c r="B1" s="672"/>
      <c r="C1" s="672"/>
      <c r="D1" s="702" t="s">
        <v>285</v>
      </c>
      <c r="E1" s="702"/>
      <c r="F1" s="702"/>
      <c r="G1" s="223" t="s">
        <v>286</v>
      </c>
      <c r="I1" s="88"/>
      <c r="J1" s="88"/>
    </row>
    <row r="2" spans="1:10" s="208" customFormat="1" ht="24.95" customHeight="1" x14ac:dyDescent="0.25">
      <c r="A2" s="88"/>
      <c r="B2" s="672"/>
      <c r="C2" s="672"/>
      <c r="D2" s="702" t="s">
        <v>287</v>
      </c>
      <c r="E2" s="702"/>
      <c r="F2" s="702"/>
      <c r="G2" s="223" t="s">
        <v>288</v>
      </c>
      <c r="I2" s="88"/>
      <c r="J2" s="88"/>
    </row>
    <row r="3" spans="1:10" s="208" customFormat="1" ht="24.95" customHeight="1" x14ac:dyDescent="0.25">
      <c r="A3" s="88"/>
      <c r="B3" s="672"/>
      <c r="C3" s="672"/>
      <c r="D3" s="702" t="s">
        <v>289</v>
      </c>
      <c r="E3" s="702"/>
      <c r="F3" s="702"/>
      <c r="G3" s="223" t="s">
        <v>290</v>
      </c>
      <c r="I3" s="88"/>
      <c r="J3" s="88"/>
    </row>
    <row r="4" spans="1:10" s="208" customFormat="1" ht="33" customHeight="1" x14ac:dyDescent="0.25">
      <c r="A4" s="88"/>
      <c r="B4" s="672"/>
      <c r="C4" s="672"/>
      <c r="D4" s="703" t="s">
        <v>291</v>
      </c>
      <c r="E4" s="703"/>
      <c r="F4" s="703"/>
      <c r="G4" s="223" t="s">
        <v>298</v>
      </c>
      <c r="I4" s="88"/>
      <c r="J4" s="88"/>
    </row>
    <row r="5" spans="1:10" x14ac:dyDescent="0.25">
      <c r="B5" s="87"/>
      <c r="C5" s="87"/>
      <c r="D5" s="87"/>
      <c r="E5" s="87"/>
      <c r="F5" s="87"/>
      <c r="H5"/>
    </row>
    <row r="6" spans="1:10" ht="44.25" customHeight="1" x14ac:dyDescent="0.25">
      <c r="A6" s="150"/>
      <c r="B6" s="681" t="s">
        <v>284</v>
      </c>
      <c r="C6" s="682"/>
      <c r="D6" s="682"/>
      <c r="E6" s="682"/>
      <c r="F6" s="682"/>
      <c r="G6" s="683"/>
      <c r="H6"/>
    </row>
    <row r="7" spans="1:10" ht="5.0999999999999996" customHeight="1" x14ac:dyDescent="0.25">
      <c r="A7" s="150"/>
      <c r="B7" s="151"/>
      <c r="C7" s="151"/>
      <c r="D7" s="152"/>
      <c r="E7" s="151"/>
      <c r="F7" s="151"/>
      <c r="G7" s="209"/>
      <c r="H7"/>
    </row>
    <row r="8" spans="1:10" ht="21.95" customHeight="1" thickBot="1" x14ac:dyDescent="0.3">
      <c r="A8" s="150"/>
      <c r="B8" s="684" t="s">
        <v>180</v>
      </c>
      <c r="C8" s="685"/>
      <c r="D8" s="685"/>
      <c r="E8" s="685"/>
      <c r="F8" s="685"/>
      <c r="G8" s="686"/>
      <c r="H8"/>
    </row>
    <row r="9" spans="1:10" s="66" customFormat="1" ht="24.75" customHeight="1" x14ac:dyDescent="0.3">
      <c r="A9" s="150"/>
      <c r="B9" s="210"/>
      <c r="C9" s="653" t="s">
        <v>181</v>
      </c>
      <c r="D9" s="653"/>
      <c r="E9" s="653"/>
      <c r="F9" s="653"/>
      <c r="G9" s="211">
        <v>5</v>
      </c>
      <c r="H9"/>
    </row>
    <row r="10" spans="1:10" s="66" customFormat="1" ht="24.75" customHeight="1" x14ac:dyDescent="0.3">
      <c r="A10" s="150"/>
      <c r="B10" s="212"/>
      <c r="C10" s="671" t="s">
        <v>182</v>
      </c>
      <c r="D10" s="671"/>
      <c r="E10" s="671"/>
      <c r="F10" s="671"/>
      <c r="G10" s="211">
        <v>4</v>
      </c>
      <c r="H10"/>
    </row>
    <row r="11" spans="1:10" s="66" customFormat="1" ht="24.75" customHeight="1" x14ac:dyDescent="0.3">
      <c r="A11" s="150"/>
      <c r="B11" s="212"/>
      <c r="C11" s="671" t="s">
        <v>62</v>
      </c>
      <c r="D11" s="671"/>
      <c r="E11" s="671"/>
      <c r="F11" s="671"/>
      <c r="G11" s="211">
        <v>3</v>
      </c>
      <c r="H11"/>
    </row>
    <row r="12" spans="1:10" s="66" customFormat="1" ht="24.75" customHeight="1" x14ac:dyDescent="0.3">
      <c r="A12" s="150"/>
      <c r="B12" s="212"/>
      <c r="C12" s="671" t="s">
        <v>65</v>
      </c>
      <c r="D12" s="671"/>
      <c r="E12" s="671"/>
      <c r="F12" s="671"/>
      <c r="G12" s="211">
        <v>2</v>
      </c>
      <c r="H12"/>
    </row>
    <row r="13" spans="1:10" s="66" customFormat="1" ht="24.75" customHeight="1" thickBot="1" x14ac:dyDescent="0.35">
      <c r="A13" s="150"/>
      <c r="B13" s="213"/>
      <c r="C13" s="653" t="s">
        <v>183</v>
      </c>
      <c r="D13" s="654"/>
      <c r="E13" s="654"/>
      <c r="F13" s="654"/>
      <c r="G13" s="211">
        <v>1</v>
      </c>
      <c r="H13"/>
    </row>
    <row r="14" spans="1:10" s="66" customFormat="1" ht="22.5" customHeight="1" thickBot="1" x14ac:dyDescent="0.35">
      <c r="A14" s="150"/>
      <c r="B14" s="159"/>
      <c r="C14" s="160"/>
      <c r="D14" s="160"/>
      <c r="E14" s="160"/>
      <c r="F14" s="160"/>
      <c r="G14" s="150"/>
      <c r="H14"/>
    </row>
    <row r="15" spans="1:10" ht="27" customHeight="1" x14ac:dyDescent="0.25">
      <c r="A15" s="150"/>
      <c r="B15" s="655" t="s">
        <v>184</v>
      </c>
      <c r="C15" s="656"/>
      <c r="D15" s="661" t="s">
        <v>185</v>
      </c>
      <c r="E15" s="661" t="s">
        <v>381</v>
      </c>
      <c r="F15" s="664" t="s">
        <v>188</v>
      </c>
      <c r="G15" s="665"/>
      <c r="H15"/>
    </row>
    <row r="16" spans="1:10" ht="60" customHeight="1" x14ac:dyDescent="0.25">
      <c r="A16" s="150"/>
      <c r="B16" s="657"/>
      <c r="C16" s="658"/>
      <c r="D16" s="662"/>
      <c r="E16" s="697"/>
      <c r="F16" s="666"/>
      <c r="G16" s="667"/>
      <c r="H16"/>
    </row>
    <row r="17" spans="1:8" ht="15.75" customHeight="1" thickBot="1" x14ac:dyDescent="0.3">
      <c r="A17" s="150"/>
      <c r="B17" s="659"/>
      <c r="C17" s="660"/>
      <c r="D17" s="663"/>
      <c r="E17" s="215">
        <v>0.2</v>
      </c>
      <c r="F17" s="668"/>
      <c r="G17" s="669"/>
      <c r="H17"/>
    </row>
    <row r="18" spans="1:8" ht="47.45" customHeight="1" x14ac:dyDescent="0.25">
      <c r="A18" s="150"/>
      <c r="B18" s="698">
        <v>1</v>
      </c>
      <c r="C18" s="699" t="s">
        <v>193</v>
      </c>
      <c r="D18" s="216" t="s">
        <v>194</v>
      </c>
      <c r="E18" s="163">
        <v>5</v>
      </c>
      <c r="F18" s="700">
        <f>AVERAGE(E22:E22)</f>
        <v>1</v>
      </c>
      <c r="G18" s="701"/>
      <c r="H18"/>
    </row>
    <row r="19" spans="1:8" ht="38.1" customHeight="1" x14ac:dyDescent="0.25">
      <c r="A19" s="150"/>
      <c r="B19" s="641"/>
      <c r="C19" s="644"/>
      <c r="D19" s="68" t="s">
        <v>195</v>
      </c>
      <c r="E19" s="163">
        <v>5</v>
      </c>
      <c r="F19" s="693"/>
      <c r="G19" s="694"/>
      <c r="H19"/>
    </row>
    <row r="20" spans="1:8" ht="41.45" customHeight="1" x14ac:dyDescent="0.25">
      <c r="A20" s="150"/>
      <c r="B20" s="641"/>
      <c r="C20" s="644"/>
      <c r="D20" s="68" t="s">
        <v>196</v>
      </c>
      <c r="E20" s="163">
        <v>5</v>
      </c>
      <c r="F20" s="693"/>
      <c r="G20" s="694"/>
      <c r="H20"/>
    </row>
    <row r="21" spans="1:8" ht="47.1" customHeight="1" x14ac:dyDescent="0.25">
      <c r="A21" s="150"/>
      <c r="B21" s="642"/>
      <c r="C21" s="645"/>
      <c r="D21" s="68" t="s">
        <v>197</v>
      </c>
      <c r="E21" s="163">
        <v>5</v>
      </c>
      <c r="F21" s="693"/>
      <c r="G21" s="694"/>
      <c r="H21"/>
    </row>
    <row r="22" spans="1:8" ht="24.75" customHeight="1" x14ac:dyDescent="0.25">
      <c r="A22" s="150"/>
      <c r="B22" s="648" t="s">
        <v>198</v>
      </c>
      <c r="C22" s="649"/>
      <c r="D22" s="650"/>
      <c r="E22" s="69">
        <f>SUM(E18:E21)/4*20%</f>
        <v>1</v>
      </c>
      <c r="F22" s="695"/>
      <c r="G22" s="696"/>
      <c r="H22"/>
    </row>
    <row r="23" spans="1:8" ht="24.75" customHeight="1" x14ac:dyDescent="0.25">
      <c r="A23" s="150"/>
      <c r="B23" s="640">
        <v>2</v>
      </c>
      <c r="C23" s="643" t="s">
        <v>199</v>
      </c>
      <c r="D23" s="68" t="s">
        <v>200</v>
      </c>
      <c r="E23" s="284">
        <v>5</v>
      </c>
      <c r="F23" s="691">
        <f>AVERAGE(E28:E28)</f>
        <v>1</v>
      </c>
      <c r="G23" s="692"/>
      <c r="H23"/>
    </row>
    <row r="24" spans="1:8" ht="36" customHeight="1" x14ac:dyDescent="0.25">
      <c r="A24" s="150"/>
      <c r="B24" s="641"/>
      <c r="C24" s="644"/>
      <c r="D24" s="68" t="s">
        <v>201</v>
      </c>
      <c r="E24" s="284">
        <v>5</v>
      </c>
      <c r="F24" s="693"/>
      <c r="G24" s="694"/>
      <c r="H24"/>
    </row>
    <row r="25" spans="1:8" ht="33.6" customHeight="1" x14ac:dyDescent="0.25">
      <c r="A25" s="150"/>
      <c r="B25" s="641"/>
      <c r="C25" s="644"/>
      <c r="D25" s="68" t="s">
        <v>202</v>
      </c>
      <c r="E25" s="284">
        <v>5</v>
      </c>
      <c r="F25" s="693"/>
      <c r="G25" s="694"/>
      <c r="H25"/>
    </row>
    <row r="26" spans="1:8" ht="35.25" customHeight="1" x14ac:dyDescent="0.25">
      <c r="A26" s="150"/>
      <c r="B26" s="641"/>
      <c r="C26" s="644"/>
      <c r="D26" s="68" t="s">
        <v>203</v>
      </c>
      <c r="E26" s="284">
        <v>5</v>
      </c>
      <c r="F26" s="693"/>
      <c r="G26" s="694"/>
      <c r="H26"/>
    </row>
    <row r="27" spans="1:8" ht="21" customHeight="1" x14ac:dyDescent="0.25">
      <c r="A27" s="150"/>
      <c r="B27" s="642"/>
      <c r="C27" s="645"/>
      <c r="D27" s="68" t="s">
        <v>204</v>
      </c>
      <c r="E27" s="284">
        <v>5</v>
      </c>
      <c r="F27" s="693"/>
      <c r="G27" s="694"/>
      <c r="H27"/>
    </row>
    <row r="28" spans="1:8" ht="24.75" customHeight="1" x14ac:dyDescent="0.25">
      <c r="A28" s="150"/>
      <c r="B28" s="648" t="s">
        <v>198</v>
      </c>
      <c r="C28" s="649"/>
      <c r="D28" s="650"/>
      <c r="E28" s="69">
        <f>SUM(E23:E27)/5*20%</f>
        <v>1</v>
      </c>
      <c r="F28" s="695"/>
      <c r="G28" s="696"/>
      <c r="H28"/>
    </row>
    <row r="29" spans="1:8" ht="24.75" customHeight="1" x14ac:dyDescent="0.25">
      <c r="A29" s="150"/>
      <c r="B29" s="640">
        <v>3</v>
      </c>
      <c r="C29" s="643" t="s">
        <v>205</v>
      </c>
      <c r="D29" s="68" t="s">
        <v>206</v>
      </c>
      <c r="E29" s="284">
        <v>5</v>
      </c>
      <c r="F29" s="691">
        <f>AVERAGE(E34:E34)</f>
        <v>1</v>
      </c>
      <c r="G29" s="692"/>
      <c r="H29"/>
    </row>
    <row r="30" spans="1:8" ht="33.75" customHeight="1" x14ac:dyDescent="0.25">
      <c r="A30" s="150"/>
      <c r="B30" s="641"/>
      <c r="C30" s="644"/>
      <c r="D30" s="68" t="s">
        <v>207</v>
      </c>
      <c r="E30" s="284">
        <v>5</v>
      </c>
      <c r="F30" s="693"/>
      <c r="G30" s="694"/>
      <c r="H30"/>
    </row>
    <row r="31" spans="1:8" ht="15" customHeight="1" x14ac:dyDescent="0.25">
      <c r="A31" s="150"/>
      <c r="B31" s="641"/>
      <c r="C31" s="644"/>
      <c r="D31" s="68" t="s">
        <v>208</v>
      </c>
      <c r="E31" s="284">
        <v>5</v>
      </c>
      <c r="F31" s="693"/>
      <c r="G31" s="694"/>
      <c r="H31"/>
    </row>
    <row r="32" spans="1:8" ht="27.75" customHeight="1" x14ac:dyDescent="0.25">
      <c r="A32" s="150"/>
      <c r="B32" s="641"/>
      <c r="C32" s="644"/>
      <c r="D32" s="68" t="s">
        <v>209</v>
      </c>
      <c r="E32" s="284">
        <v>5</v>
      </c>
      <c r="F32" s="693"/>
      <c r="G32" s="694"/>
      <c r="H32"/>
    </row>
    <row r="33" spans="1:8" ht="36" customHeight="1" x14ac:dyDescent="0.25">
      <c r="A33" s="150"/>
      <c r="B33" s="642"/>
      <c r="C33" s="645"/>
      <c r="D33" s="68" t="s">
        <v>210</v>
      </c>
      <c r="E33" s="284">
        <v>5</v>
      </c>
      <c r="F33" s="693"/>
      <c r="G33" s="694"/>
      <c r="H33"/>
    </row>
    <row r="34" spans="1:8" ht="24.75" customHeight="1" x14ac:dyDescent="0.25">
      <c r="A34" s="150"/>
      <c r="B34" s="648" t="s">
        <v>198</v>
      </c>
      <c r="C34" s="649"/>
      <c r="D34" s="650"/>
      <c r="E34" s="69">
        <f>SUM(E29:E33)/5*20%</f>
        <v>1</v>
      </c>
      <c r="F34" s="695"/>
      <c r="G34" s="696"/>
      <c r="H34"/>
    </row>
    <row r="35" spans="1:8" ht="34.5" customHeight="1" x14ac:dyDescent="0.25">
      <c r="A35" s="150"/>
      <c r="B35" s="640">
        <v>4</v>
      </c>
      <c r="C35" s="643" t="s">
        <v>211</v>
      </c>
      <c r="D35" s="70" t="s">
        <v>212</v>
      </c>
      <c r="E35" s="286">
        <v>5</v>
      </c>
      <c r="F35" s="691">
        <f>AVERAGE(E39:E39)</f>
        <v>1</v>
      </c>
      <c r="G35" s="692"/>
      <c r="H35"/>
    </row>
    <row r="36" spans="1:8" ht="24.75" customHeight="1" x14ac:dyDescent="0.25">
      <c r="A36" s="150"/>
      <c r="B36" s="641"/>
      <c r="C36" s="644"/>
      <c r="D36" s="70" t="s">
        <v>213</v>
      </c>
      <c r="E36" s="286">
        <v>5</v>
      </c>
      <c r="F36" s="693"/>
      <c r="G36" s="694"/>
      <c r="H36"/>
    </row>
    <row r="37" spans="1:8" ht="24.75" customHeight="1" x14ac:dyDescent="0.25">
      <c r="A37" s="150"/>
      <c r="B37" s="641"/>
      <c r="C37" s="644"/>
      <c r="D37" s="70" t="s">
        <v>214</v>
      </c>
      <c r="E37" s="286">
        <v>5</v>
      </c>
      <c r="F37" s="693"/>
      <c r="G37" s="694"/>
      <c r="H37"/>
    </row>
    <row r="38" spans="1:8" ht="36.75" customHeight="1" x14ac:dyDescent="0.25">
      <c r="A38" s="150"/>
      <c r="B38" s="642"/>
      <c r="C38" s="645"/>
      <c r="D38" s="70" t="s">
        <v>215</v>
      </c>
      <c r="E38" s="286">
        <v>5</v>
      </c>
      <c r="F38" s="693"/>
      <c r="G38" s="694"/>
      <c r="H38"/>
    </row>
    <row r="39" spans="1:8" ht="24.75" customHeight="1" x14ac:dyDescent="0.25">
      <c r="A39" s="150"/>
      <c r="B39" s="648" t="s">
        <v>198</v>
      </c>
      <c r="C39" s="649"/>
      <c r="D39" s="650"/>
      <c r="E39" s="69">
        <f>SUM(E35:E38)/4*20%</f>
        <v>1</v>
      </c>
      <c r="F39" s="695"/>
      <c r="G39" s="696"/>
      <c r="H39"/>
    </row>
    <row r="40" spans="1:8" ht="25.5" customHeight="1" x14ac:dyDescent="0.25">
      <c r="A40" s="150"/>
      <c r="B40" s="640">
        <v>5</v>
      </c>
      <c r="C40" s="643" t="s">
        <v>216</v>
      </c>
      <c r="D40" s="71" t="s">
        <v>217</v>
      </c>
      <c r="E40" s="163">
        <v>5</v>
      </c>
      <c r="F40" s="691">
        <f>AVERAGE(E45:E45)</f>
        <v>1</v>
      </c>
      <c r="G40" s="692"/>
      <c r="H40"/>
    </row>
    <row r="41" spans="1:8" ht="27" customHeight="1" x14ac:dyDescent="0.25">
      <c r="A41" s="150"/>
      <c r="B41" s="641"/>
      <c r="C41" s="644"/>
      <c r="D41" s="71" t="s">
        <v>218</v>
      </c>
      <c r="E41" s="163">
        <v>5</v>
      </c>
      <c r="F41" s="693"/>
      <c r="G41" s="694"/>
      <c r="H41"/>
    </row>
    <row r="42" spans="1:8" ht="35.1" customHeight="1" x14ac:dyDescent="0.25">
      <c r="A42" s="150"/>
      <c r="B42" s="641"/>
      <c r="C42" s="644"/>
      <c r="D42" s="71" t="s">
        <v>219</v>
      </c>
      <c r="E42" s="163">
        <v>5</v>
      </c>
      <c r="F42" s="693"/>
      <c r="G42" s="694"/>
      <c r="H42"/>
    </row>
    <row r="43" spans="1:8" ht="24" customHeight="1" x14ac:dyDescent="0.25">
      <c r="A43" s="150"/>
      <c r="B43" s="641"/>
      <c r="C43" s="644"/>
      <c r="D43" s="71" t="s">
        <v>220</v>
      </c>
      <c r="E43" s="163">
        <v>5</v>
      </c>
      <c r="F43" s="693"/>
      <c r="G43" s="694"/>
      <c r="H43"/>
    </row>
    <row r="44" spans="1:8" ht="26.25" customHeight="1" x14ac:dyDescent="0.25">
      <c r="A44" s="150"/>
      <c r="B44" s="642"/>
      <c r="C44" s="645"/>
      <c r="D44" s="71" t="s">
        <v>221</v>
      </c>
      <c r="E44" s="163">
        <v>5</v>
      </c>
      <c r="F44" s="693"/>
      <c r="G44" s="694"/>
      <c r="H44"/>
    </row>
    <row r="45" spans="1:8" ht="24.75" customHeight="1" x14ac:dyDescent="0.25">
      <c r="A45" s="150"/>
      <c r="B45" s="648" t="s">
        <v>198</v>
      </c>
      <c r="C45" s="649"/>
      <c r="D45" s="650"/>
      <c r="E45" s="69">
        <f>SUM(E40:E44)/5*20%</f>
        <v>1</v>
      </c>
      <c r="F45" s="695"/>
      <c r="G45" s="696"/>
      <c r="H45"/>
    </row>
    <row r="46" spans="1:8" ht="24.75" customHeight="1" x14ac:dyDescent="0.25">
      <c r="A46" s="150"/>
      <c r="B46" s="640">
        <v>6</v>
      </c>
      <c r="C46" s="643" t="s">
        <v>222</v>
      </c>
      <c r="D46" s="68" t="s">
        <v>223</v>
      </c>
      <c r="E46" s="284">
        <v>5</v>
      </c>
      <c r="F46" s="691">
        <f>AVERAGE(E52:E52)</f>
        <v>1</v>
      </c>
      <c r="G46" s="692"/>
      <c r="H46"/>
    </row>
    <row r="47" spans="1:8" ht="36" customHeight="1" x14ac:dyDescent="0.25">
      <c r="A47" s="150"/>
      <c r="B47" s="641"/>
      <c r="C47" s="644"/>
      <c r="D47" s="68" t="s">
        <v>224</v>
      </c>
      <c r="E47" s="284">
        <v>5</v>
      </c>
      <c r="F47" s="693"/>
      <c r="G47" s="694"/>
      <c r="H47"/>
    </row>
    <row r="48" spans="1:8" ht="24.75" customHeight="1" x14ac:dyDescent="0.25">
      <c r="A48" s="150"/>
      <c r="B48" s="641"/>
      <c r="C48" s="644"/>
      <c r="D48" s="68" t="s">
        <v>225</v>
      </c>
      <c r="E48" s="284">
        <v>5</v>
      </c>
      <c r="F48" s="693"/>
      <c r="G48" s="694"/>
      <c r="H48"/>
    </row>
    <row r="49" spans="1:8" ht="15.75" customHeight="1" x14ac:dyDescent="0.25">
      <c r="A49" s="150"/>
      <c r="B49" s="641"/>
      <c r="C49" s="644"/>
      <c r="D49" s="68" t="s">
        <v>226</v>
      </c>
      <c r="E49" s="284">
        <v>5</v>
      </c>
      <c r="F49" s="693"/>
      <c r="G49" s="694"/>
      <c r="H49"/>
    </row>
    <row r="50" spans="1:8" ht="12.75" customHeight="1" x14ac:dyDescent="0.25">
      <c r="A50" s="150"/>
      <c r="B50" s="641"/>
      <c r="C50" s="644"/>
      <c r="D50" s="68" t="s">
        <v>227</v>
      </c>
      <c r="E50" s="284">
        <v>5</v>
      </c>
      <c r="F50" s="693"/>
      <c r="G50" s="694"/>
      <c r="H50"/>
    </row>
    <row r="51" spans="1:8" ht="15" customHeight="1" x14ac:dyDescent="0.25">
      <c r="A51" s="150"/>
      <c r="B51" s="642"/>
      <c r="C51" s="645"/>
      <c r="D51" s="68" t="s">
        <v>228</v>
      </c>
      <c r="E51" s="284">
        <v>5</v>
      </c>
      <c r="F51" s="693"/>
      <c r="G51" s="694"/>
      <c r="H51"/>
    </row>
    <row r="52" spans="1:8" ht="24.75" customHeight="1" x14ac:dyDescent="0.25">
      <c r="A52" s="150"/>
      <c r="B52" s="648" t="s">
        <v>198</v>
      </c>
      <c r="C52" s="649"/>
      <c r="D52" s="650"/>
      <c r="E52" s="69">
        <f>SUM(E46:E51)/6*20%</f>
        <v>1</v>
      </c>
      <c r="F52" s="695"/>
      <c r="G52" s="696"/>
      <c r="H52"/>
    </row>
    <row r="53" spans="1:8" ht="24.75" customHeight="1" x14ac:dyDescent="0.25">
      <c r="A53" s="150"/>
      <c r="B53" s="640">
        <v>7</v>
      </c>
      <c r="C53" s="643" t="s">
        <v>229</v>
      </c>
      <c r="D53" s="68" t="s">
        <v>230</v>
      </c>
      <c r="E53" s="284">
        <v>5</v>
      </c>
      <c r="F53" s="691">
        <f>AVERAGE(E57:E57)</f>
        <v>0.9</v>
      </c>
      <c r="G53" s="692"/>
      <c r="H53"/>
    </row>
    <row r="54" spans="1:8" ht="47.25" customHeight="1" x14ac:dyDescent="0.25">
      <c r="A54" s="150"/>
      <c r="B54" s="641"/>
      <c r="C54" s="644"/>
      <c r="D54" s="68" t="s">
        <v>231</v>
      </c>
      <c r="E54" s="284">
        <v>5</v>
      </c>
      <c r="F54" s="693"/>
      <c r="G54" s="694"/>
      <c r="H54"/>
    </row>
    <row r="55" spans="1:8" ht="14.25" customHeight="1" x14ac:dyDescent="0.25">
      <c r="A55" s="150"/>
      <c r="B55" s="641"/>
      <c r="C55" s="644"/>
      <c r="D55" s="68" t="s">
        <v>232</v>
      </c>
      <c r="E55" s="284">
        <v>4</v>
      </c>
      <c r="F55" s="693"/>
      <c r="G55" s="694"/>
      <c r="H55"/>
    </row>
    <row r="56" spans="1:8" ht="27" customHeight="1" x14ac:dyDescent="0.25">
      <c r="A56" s="150"/>
      <c r="B56" s="642"/>
      <c r="C56" s="645"/>
      <c r="D56" s="68" t="s">
        <v>233</v>
      </c>
      <c r="E56" s="284">
        <v>4</v>
      </c>
      <c r="F56" s="693"/>
      <c r="G56" s="694"/>
      <c r="H56"/>
    </row>
    <row r="57" spans="1:8" ht="24.75" customHeight="1" x14ac:dyDescent="0.25">
      <c r="A57" s="150"/>
      <c r="B57" s="648" t="s">
        <v>198</v>
      </c>
      <c r="C57" s="649"/>
      <c r="D57" s="650"/>
      <c r="E57" s="69">
        <f>SUM(E53:E56)/4*20%</f>
        <v>0.9</v>
      </c>
      <c r="F57" s="695"/>
      <c r="G57" s="696"/>
      <c r="H57"/>
    </row>
    <row r="58" spans="1:8" ht="34.5" customHeight="1" x14ac:dyDescent="0.25">
      <c r="A58" s="150"/>
      <c r="B58" s="640">
        <v>8</v>
      </c>
      <c r="C58" s="643" t="s">
        <v>234</v>
      </c>
      <c r="D58" s="70" t="s">
        <v>235</v>
      </c>
      <c r="E58" s="286">
        <v>5</v>
      </c>
      <c r="F58" s="691">
        <f>AVERAGE(E65:E65)</f>
        <v>1</v>
      </c>
      <c r="G58" s="692"/>
      <c r="H58"/>
    </row>
    <row r="59" spans="1:8" ht="24.75" customHeight="1" x14ac:dyDescent="0.25">
      <c r="A59" s="150"/>
      <c r="B59" s="641"/>
      <c r="C59" s="644"/>
      <c r="D59" s="70" t="s">
        <v>236</v>
      </c>
      <c r="E59" s="286">
        <v>5</v>
      </c>
      <c r="F59" s="693"/>
      <c r="G59" s="694"/>
      <c r="H59"/>
    </row>
    <row r="60" spans="1:8" ht="24.75" customHeight="1" x14ac:dyDescent="0.25">
      <c r="A60" s="150"/>
      <c r="B60" s="641"/>
      <c r="C60" s="644"/>
      <c r="D60" s="70" t="s">
        <v>237</v>
      </c>
      <c r="E60" s="286">
        <v>5</v>
      </c>
      <c r="F60" s="693"/>
      <c r="G60" s="694"/>
      <c r="H60"/>
    </row>
    <row r="61" spans="1:8" ht="36.75" customHeight="1" x14ac:dyDescent="0.25">
      <c r="A61" s="150"/>
      <c r="B61" s="641"/>
      <c r="C61" s="644"/>
      <c r="D61" s="70" t="s">
        <v>238</v>
      </c>
      <c r="E61" s="286">
        <v>5</v>
      </c>
      <c r="F61" s="693"/>
      <c r="G61" s="694"/>
      <c r="H61"/>
    </row>
    <row r="62" spans="1:8" ht="44.25" customHeight="1" x14ac:dyDescent="0.25">
      <c r="A62" s="150"/>
      <c r="B62" s="641"/>
      <c r="C62" s="644"/>
      <c r="D62" s="70" t="s">
        <v>239</v>
      </c>
      <c r="E62" s="286">
        <v>5</v>
      </c>
      <c r="F62" s="693"/>
      <c r="G62" s="694"/>
      <c r="H62"/>
    </row>
    <row r="63" spans="1:8" ht="44.25" customHeight="1" x14ac:dyDescent="0.25">
      <c r="A63" s="150"/>
      <c r="B63" s="641"/>
      <c r="C63" s="644"/>
      <c r="D63" s="70" t="s">
        <v>240</v>
      </c>
      <c r="E63" s="286">
        <v>5</v>
      </c>
      <c r="F63" s="693"/>
      <c r="G63" s="694"/>
      <c r="H63"/>
    </row>
    <row r="64" spans="1:8" ht="26.25" customHeight="1" x14ac:dyDescent="0.25">
      <c r="A64" s="150"/>
      <c r="B64" s="642"/>
      <c r="C64" s="645"/>
      <c r="D64" s="70" t="s">
        <v>241</v>
      </c>
      <c r="E64" s="286">
        <v>5</v>
      </c>
      <c r="F64" s="693"/>
      <c r="G64" s="694"/>
      <c r="H64"/>
    </row>
    <row r="65" spans="1:9" ht="24.75" customHeight="1" x14ac:dyDescent="0.25">
      <c r="A65" s="150"/>
      <c r="B65" s="648" t="s">
        <v>198</v>
      </c>
      <c r="C65" s="649"/>
      <c r="D65" s="650"/>
      <c r="E65" s="69">
        <f>SUM(E58:E64)/7*20%</f>
        <v>1</v>
      </c>
      <c r="F65" s="695"/>
      <c r="G65" s="696"/>
      <c r="H65"/>
    </row>
    <row r="66" spans="1:9" ht="24.75" customHeight="1" x14ac:dyDescent="0.25">
      <c r="A66" s="150"/>
      <c r="B66" s="640">
        <v>9</v>
      </c>
      <c r="C66" s="643" t="s">
        <v>242</v>
      </c>
      <c r="D66" s="70" t="s">
        <v>243</v>
      </c>
      <c r="E66" s="286">
        <v>5</v>
      </c>
      <c r="F66" s="691">
        <f>AVERAGE(E70:E70)</f>
        <v>1</v>
      </c>
      <c r="G66" s="692"/>
      <c r="H66"/>
    </row>
    <row r="67" spans="1:9" ht="24.75" customHeight="1" x14ac:dyDescent="0.25">
      <c r="A67" s="150"/>
      <c r="B67" s="641"/>
      <c r="C67" s="644"/>
      <c r="D67" s="70" t="s">
        <v>244</v>
      </c>
      <c r="E67" s="286">
        <v>5</v>
      </c>
      <c r="F67" s="693"/>
      <c r="G67" s="694"/>
      <c r="H67"/>
    </row>
    <row r="68" spans="1:9" ht="24.75" customHeight="1" x14ac:dyDescent="0.25">
      <c r="A68" s="150"/>
      <c r="B68" s="641"/>
      <c r="C68" s="644"/>
      <c r="D68" s="70" t="s">
        <v>245</v>
      </c>
      <c r="E68" s="286">
        <v>5</v>
      </c>
      <c r="F68" s="693"/>
      <c r="G68" s="694"/>
      <c r="H68"/>
    </row>
    <row r="69" spans="1:9" ht="34.5" customHeight="1" x14ac:dyDescent="0.25">
      <c r="A69" s="150"/>
      <c r="B69" s="642"/>
      <c r="C69" s="645"/>
      <c r="D69" s="68" t="s">
        <v>246</v>
      </c>
      <c r="E69" s="286">
        <v>5</v>
      </c>
      <c r="F69" s="693"/>
      <c r="G69" s="694"/>
      <c r="H69"/>
    </row>
    <row r="70" spans="1:9" ht="24.75" customHeight="1" x14ac:dyDescent="0.25">
      <c r="A70" s="150"/>
      <c r="B70" s="648" t="s">
        <v>48</v>
      </c>
      <c r="C70" s="649"/>
      <c r="D70" s="650"/>
      <c r="E70" s="69">
        <f>SUM(E66:E69)/4*20%</f>
        <v>1</v>
      </c>
      <c r="F70" s="695"/>
      <c r="G70" s="696"/>
      <c r="H70"/>
    </row>
    <row r="71" spans="1:9" ht="15.75" thickBot="1" x14ac:dyDescent="0.3">
      <c r="A71" s="150"/>
      <c r="B71" s="88"/>
      <c r="C71" s="88"/>
      <c r="D71" s="89"/>
      <c r="E71" s="193">
        <f>AVERAGE(E70,E65,E57,E52,E45,E39,E34,E28,E22)</f>
        <v>0.98888888888888893</v>
      </c>
      <c r="F71" s="88"/>
      <c r="G71" s="88"/>
      <c r="H71"/>
    </row>
    <row r="72" spans="1:9" ht="18.75" customHeight="1" thickBot="1" x14ac:dyDescent="0.3">
      <c r="A72" s="150"/>
      <c r="B72" s="90"/>
      <c r="C72" s="90"/>
      <c r="D72" s="90"/>
      <c r="E72" s="218"/>
      <c r="F72" s="220">
        <f>AVERAGE(F18:F70)</f>
        <v>0.98888888888888893</v>
      </c>
      <c r="G72" s="88"/>
      <c r="H72"/>
    </row>
    <row r="73" spans="1:9" ht="36" customHeight="1" thickBot="1" x14ac:dyDescent="0.3">
      <c r="A73" s="150"/>
      <c r="B73" s="150"/>
      <c r="C73" s="150"/>
      <c r="D73" s="162"/>
      <c r="E73" s="150"/>
      <c r="F73" s="150"/>
      <c r="G73" s="88"/>
      <c r="H73"/>
      <c r="I73"/>
    </row>
    <row r="74" spans="1:9" ht="30" customHeight="1" x14ac:dyDescent="0.25">
      <c r="A74" s="150"/>
      <c r="B74" s="150"/>
      <c r="C74" s="224" t="s">
        <v>120</v>
      </c>
      <c r="D74" s="285" t="s">
        <v>120</v>
      </c>
      <c r="E74" s="221">
        <v>44255</v>
      </c>
      <c r="F74" s="687"/>
      <c r="G74" s="688"/>
      <c r="H74"/>
      <c r="I74"/>
    </row>
    <row r="75" spans="1:9" ht="30" customHeight="1" thickBot="1" x14ac:dyDescent="0.3">
      <c r="A75" s="150"/>
      <c r="B75" s="150"/>
      <c r="C75" s="225" t="s">
        <v>121</v>
      </c>
      <c r="D75" s="285" t="s">
        <v>121</v>
      </c>
      <c r="E75" s="285">
        <v>2020</v>
      </c>
      <c r="F75" s="689" t="s">
        <v>283</v>
      </c>
      <c r="G75" s="690"/>
      <c r="H75"/>
      <c r="I75"/>
    </row>
    <row r="76" spans="1:9" x14ac:dyDescent="0.25">
      <c r="A76" s="150"/>
      <c r="B76" s="150"/>
      <c r="C76" s="150"/>
      <c r="D76" s="150"/>
      <c r="E76" s="150"/>
      <c r="F76" s="150"/>
      <c r="G76" s="150"/>
      <c r="H76"/>
      <c r="I76"/>
    </row>
    <row r="77" spans="1:9" x14ac:dyDescent="0.25">
      <c r="A77"/>
      <c r="G77"/>
      <c r="H77"/>
    </row>
    <row r="78" spans="1:9" x14ac:dyDescent="0.25">
      <c r="A78"/>
      <c r="G78"/>
      <c r="H78"/>
    </row>
    <row r="79" spans="1:9" x14ac:dyDescent="0.25">
      <c r="A79"/>
      <c r="G79"/>
      <c r="H79"/>
    </row>
    <row r="80" spans="1:9" x14ac:dyDescent="0.25">
      <c r="A80"/>
      <c r="G80"/>
      <c r="H80"/>
    </row>
    <row r="81" spans="1:8" x14ac:dyDescent="0.25">
      <c r="A81"/>
      <c r="G81"/>
      <c r="H81"/>
    </row>
    <row r="82" spans="1:8" x14ac:dyDescent="0.25">
      <c r="A82"/>
      <c r="G82"/>
      <c r="H82"/>
    </row>
    <row r="83" spans="1:8" x14ac:dyDescent="0.25">
      <c r="A83"/>
      <c r="G83"/>
      <c r="H83"/>
    </row>
    <row r="84" spans="1:8" x14ac:dyDescent="0.25">
      <c r="A84"/>
      <c r="G84"/>
      <c r="H84"/>
    </row>
    <row r="85" spans="1:8" x14ac:dyDescent="0.25">
      <c r="A85"/>
      <c r="G85"/>
      <c r="H85"/>
    </row>
    <row r="86" spans="1:8" x14ac:dyDescent="0.25">
      <c r="A86"/>
      <c r="G86"/>
      <c r="H86"/>
    </row>
    <row r="87" spans="1:8" x14ac:dyDescent="0.25">
      <c r="A87"/>
      <c r="G87"/>
      <c r="H87"/>
    </row>
    <row r="88" spans="1:8" x14ac:dyDescent="0.25">
      <c r="A88"/>
      <c r="G88"/>
      <c r="H88"/>
    </row>
    <row r="89" spans="1:8" x14ac:dyDescent="0.25">
      <c r="A89"/>
      <c r="G89"/>
      <c r="H89"/>
    </row>
    <row r="90" spans="1:8" x14ac:dyDescent="0.25">
      <c r="A90"/>
      <c r="G90"/>
      <c r="H90"/>
    </row>
    <row r="91" spans="1:8" x14ac:dyDescent="0.25">
      <c r="A91"/>
      <c r="G91"/>
      <c r="H91"/>
    </row>
    <row r="92" spans="1:8" x14ac:dyDescent="0.25">
      <c r="A92"/>
      <c r="G92"/>
      <c r="H92"/>
    </row>
    <row r="93" spans="1:8" x14ac:dyDescent="0.25">
      <c r="A93"/>
      <c r="G93"/>
      <c r="H93"/>
    </row>
    <row r="94" spans="1:8" x14ac:dyDescent="0.25">
      <c r="A94"/>
      <c r="G94"/>
      <c r="H94"/>
    </row>
    <row r="95" spans="1:8" x14ac:dyDescent="0.25">
      <c r="A95"/>
      <c r="G95"/>
      <c r="H95"/>
    </row>
    <row r="96" spans="1:8" x14ac:dyDescent="0.25">
      <c r="A96"/>
      <c r="G96"/>
      <c r="H96"/>
    </row>
    <row r="97" spans="1:8" x14ac:dyDescent="0.25">
      <c r="A97"/>
      <c r="G97"/>
      <c r="H97"/>
    </row>
    <row r="98" spans="1:8" x14ac:dyDescent="0.25">
      <c r="A98"/>
      <c r="G98"/>
      <c r="H98"/>
    </row>
    <row r="99" spans="1:8" x14ac:dyDescent="0.25">
      <c r="A99"/>
      <c r="G99"/>
      <c r="H99"/>
    </row>
    <row r="100" spans="1:8" x14ac:dyDescent="0.25">
      <c r="A100"/>
      <c r="G100"/>
      <c r="H100"/>
    </row>
    <row r="101" spans="1:8" x14ac:dyDescent="0.25">
      <c r="A101"/>
      <c r="G101"/>
      <c r="H101"/>
    </row>
    <row r="102" spans="1:8" x14ac:dyDescent="0.25">
      <c r="A102"/>
      <c r="G102"/>
      <c r="H102"/>
    </row>
    <row r="103" spans="1:8" x14ac:dyDescent="0.25">
      <c r="A103"/>
      <c r="G103"/>
      <c r="H103"/>
    </row>
    <row r="104" spans="1:8" x14ac:dyDescent="0.25">
      <c r="A104"/>
      <c r="G104"/>
      <c r="H104"/>
    </row>
    <row r="105" spans="1:8" x14ac:dyDescent="0.25">
      <c r="A105"/>
      <c r="G105"/>
      <c r="H105"/>
    </row>
    <row r="106" spans="1:8" x14ac:dyDescent="0.25">
      <c r="A106"/>
      <c r="G106"/>
      <c r="H106"/>
    </row>
    <row r="107" spans="1:8" x14ac:dyDescent="0.25">
      <c r="A107"/>
      <c r="G107"/>
      <c r="H107"/>
    </row>
    <row r="108" spans="1:8" x14ac:dyDescent="0.25">
      <c r="A108"/>
      <c r="G108"/>
      <c r="H108"/>
    </row>
    <row r="109" spans="1:8" x14ac:dyDescent="0.25">
      <c r="A109"/>
      <c r="G109"/>
      <c r="H109"/>
    </row>
    <row r="110" spans="1:8" x14ac:dyDescent="0.25">
      <c r="A110"/>
      <c r="G110"/>
      <c r="H110"/>
    </row>
    <row r="111" spans="1:8" x14ac:dyDescent="0.25">
      <c r="A111"/>
      <c r="G111"/>
      <c r="H111"/>
    </row>
    <row r="112" spans="1:8" x14ac:dyDescent="0.25">
      <c r="A112"/>
      <c r="G112"/>
      <c r="H112"/>
    </row>
    <row r="113" spans="1:8" x14ac:dyDescent="0.25">
      <c r="A113"/>
      <c r="G113"/>
      <c r="H113"/>
    </row>
    <row r="114" spans="1:8" x14ac:dyDescent="0.25">
      <c r="A114"/>
      <c r="G114"/>
      <c r="H114"/>
    </row>
    <row r="115" spans="1:8" x14ac:dyDescent="0.25">
      <c r="A115"/>
      <c r="G115"/>
      <c r="H115"/>
    </row>
    <row r="116" spans="1:8" x14ac:dyDescent="0.25">
      <c r="A116"/>
      <c r="G116"/>
      <c r="H116"/>
    </row>
    <row r="117" spans="1:8" x14ac:dyDescent="0.25">
      <c r="A117"/>
      <c r="G117"/>
      <c r="H117"/>
    </row>
    <row r="118" spans="1:8" x14ac:dyDescent="0.25">
      <c r="A118"/>
      <c r="G118"/>
      <c r="H118"/>
    </row>
    <row r="119" spans="1:8" x14ac:dyDescent="0.25">
      <c r="A119"/>
      <c r="G119"/>
      <c r="H119"/>
    </row>
    <row r="120" spans="1:8" x14ac:dyDescent="0.25">
      <c r="A120"/>
      <c r="G120"/>
      <c r="H120"/>
    </row>
    <row r="121" spans="1:8" x14ac:dyDescent="0.25">
      <c r="A121"/>
      <c r="G121"/>
      <c r="H121"/>
    </row>
    <row r="122" spans="1:8" x14ac:dyDescent="0.25">
      <c r="A122"/>
      <c r="G122"/>
      <c r="H122"/>
    </row>
    <row r="123" spans="1:8" x14ac:dyDescent="0.25">
      <c r="A123"/>
      <c r="G123"/>
      <c r="H123"/>
    </row>
    <row r="124" spans="1:8" x14ac:dyDescent="0.25">
      <c r="A124"/>
      <c r="G124"/>
      <c r="H124"/>
    </row>
    <row r="125" spans="1:8" x14ac:dyDescent="0.25">
      <c r="A125"/>
      <c r="G125"/>
      <c r="H125"/>
    </row>
    <row r="126" spans="1:8" x14ac:dyDescent="0.25">
      <c r="A126"/>
      <c r="G126"/>
      <c r="H126"/>
    </row>
    <row r="127" spans="1:8" x14ac:dyDescent="0.25">
      <c r="A127"/>
      <c r="G127"/>
      <c r="H127"/>
    </row>
    <row r="128" spans="1:8" x14ac:dyDescent="0.25">
      <c r="A128"/>
      <c r="G128"/>
      <c r="H128"/>
    </row>
    <row r="129" spans="1:8" x14ac:dyDescent="0.25">
      <c r="A129"/>
      <c r="G129"/>
      <c r="H129"/>
    </row>
    <row r="130" spans="1:8" x14ac:dyDescent="0.25">
      <c r="A130"/>
      <c r="G130"/>
      <c r="H130"/>
    </row>
    <row r="131" spans="1:8" x14ac:dyDescent="0.25">
      <c r="A131"/>
      <c r="G131"/>
      <c r="H131"/>
    </row>
    <row r="132" spans="1:8" x14ac:dyDescent="0.25">
      <c r="A132"/>
      <c r="G132"/>
      <c r="H132"/>
    </row>
    <row r="133" spans="1:8" x14ac:dyDescent="0.25">
      <c r="A133"/>
      <c r="G133"/>
      <c r="H133"/>
    </row>
    <row r="134" spans="1:8" x14ac:dyDescent="0.25">
      <c r="A134"/>
      <c r="G134"/>
      <c r="H134"/>
    </row>
    <row r="135" spans="1:8" x14ac:dyDescent="0.25">
      <c r="A135"/>
      <c r="G135"/>
      <c r="H135"/>
    </row>
    <row r="136" spans="1:8" x14ac:dyDescent="0.25">
      <c r="A136"/>
      <c r="G136"/>
      <c r="H136"/>
    </row>
    <row r="137" spans="1:8" x14ac:dyDescent="0.25">
      <c r="A137"/>
      <c r="G137"/>
      <c r="H137"/>
    </row>
    <row r="138" spans="1:8" x14ac:dyDescent="0.25">
      <c r="A138"/>
      <c r="G138"/>
      <c r="H138"/>
    </row>
    <row r="139" spans="1:8" x14ac:dyDescent="0.25">
      <c r="A139"/>
      <c r="G139"/>
      <c r="H139"/>
    </row>
    <row r="140" spans="1:8" x14ac:dyDescent="0.25">
      <c r="A140"/>
      <c r="G140"/>
      <c r="H140"/>
    </row>
    <row r="141" spans="1:8" x14ac:dyDescent="0.25">
      <c r="A141"/>
      <c r="G141"/>
      <c r="H141"/>
    </row>
    <row r="142" spans="1:8" x14ac:dyDescent="0.25">
      <c r="A142"/>
      <c r="G142"/>
      <c r="H142"/>
    </row>
    <row r="143" spans="1:8" x14ac:dyDescent="0.25">
      <c r="A143"/>
      <c r="G143"/>
      <c r="H143"/>
    </row>
    <row r="144" spans="1:8" x14ac:dyDescent="0.25">
      <c r="A144"/>
      <c r="G144"/>
      <c r="H144"/>
    </row>
    <row r="145" spans="1:8" x14ac:dyDescent="0.25">
      <c r="A145"/>
      <c r="G145"/>
      <c r="H145"/>
    </row>
    <row r="146" spans="1:8" x14ac:dyDescent="0.25">
      <c r="G146"/>
      <c r="H146"/>
    </row>
    <row r="147" spans="1:8" x14ac:dyDescent="0.25">
      <c r="G147"/>
      <c r="H147"/>
    </row>
    <row r="148" spans="1:8" x14ac:dyDescent="0.25">
      <c r="G148"/>
      <c r="H148"/>
    </row>
    <row r="149" spans="1:8" x14ac:dyDescent="0.25">
      <c r="G149"/>
      <c r="H149"/>
    </row>
    <row r="150" spans="1:8" x14ac:dyDescent="0.25">
      <c r="G150"/>
      <c r="H150"/>
    </row>
    <row r="151" spans="1:8" x14ac:dyDescent="0.25">
      <c r="G151"/>
      <c r="H151"/>
    </row>
    <row r="152" spans="1:8" x14ac:dyDescent="0.25">
      <c r="G152"/>
      <c r="H152"/>
    </row>
    <row r="153" spans="1:8" x14ac:dyDescent="0.25">
      <c r="G153"/>
      <c r="H153"/>
    </row>
    <row r="154" spans="1:8" x14ac:dyDescent="0.25">
      <c r="G154"/>
      <c r="H154"/>
    </row>
    <row r="155" spans="1:8" x14ac:dyDescent="0.25">
      <c r="G155"/>
      <c r="H155"/>
    </row>
    <row r="156" spans="1:8" x14ac:dyDescent="0.25">
      <c r="G156"/>
      <c r="H156"/>
    </row>
    <row r="157" spans="1:8" x14ac:dyDescent="0.25">
      <c r="G157"/>
      <c r="H157"/>
    </row>
    <row r="158" spans="1:8" x14ac:dyDescent="0.25">
      <c r="G158"/>
      <c r="H158"/>
    </row>
    <row r="159" spans="1:8" x14ac:dyDescent="0.25">
      <c r="G159"/>
      <c r="H159"/>
    </row>
    <row r="160" spans="1:8"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row r="236" spans="7:8" x14ac:dyDescent="0.25">
      <c r="G236"/>
      <c r="H236"/>
    </row>
    <row r="237" spans="7:8" x14ac:dyDescent="0.25">
      <c r="G237"/>
      <c r="H237"/>
    </row>
    <row r="238" spans="7:8" x14ac:dyDescent="0.25">
      <c r="G238"/>
      <c r="H238"/>
    </row>
    <row r="239" spans="7:8" x14ac:dyDescent="0.25">
      <c r="G239"/>
      <c r="H239"/>
    </row>
    <row r="240" spans="7:8" x14ac:dyDescent="0.25">
      <c r="G240"/>
      <c r="H240"/>
    </row>
    <row r="241" spans="7:8" x14ac:dyDescent="0.25">
      <c r="G241"/>
      <c r="H241"/>
    </row>
    <row r="242" spans="7:8" x14ac:dyDescent="0.25">
      <c r="G242"/>
      <c r="H242"/>
    </row>
    <row r="243" spans="7:8" x14ac:dyDescent="0.25">
      <c r="G243"/>
      <c r="H243"/>
    </row>
    <row r="244" spans="7:8" x14ac:dyDescent="0.25">
      <c r="G244"/>
      <c r="H244"/>
    </row>
    <row r="245" spans="7:8" x14ac:dyDescent="0.25">
      <c r="G245"/>
      <c r="H245"/>
    </row>
    <row r="246" spans="7:8" x14ac:dyDescent="0.25">
      <c r="G246"/>
      <c r="H246"/>
    </row>
    <row r="247" spans="7:8" x14ac:dyDescent="0.25">
      <c r="G247"/>
      <c r="H247"/>
    </row>
    <row r="248" spans="7:8" x14ac:dyDescent="0.25">
      <c r="G248"/>
      <c r="H248"/>
    </row>
    <row r="249" spans="7:8" x14ac:dyDescent="0.25">
      <c r="G249"/>
      <c r="H249"/>
    </row>
    <row r="250" spans="7:8" x14ac:dyDescent="0.25">
      <c r="G250"/>
      <c r="H250"/>
    </row>
    <row r="251" spans="7:8" x14ac:dyDescent="0.25">
      <c r="G251"/>
      <c r="H251"/>
    </row>
    <row r="252" spans="7:8" x14ac:dyDescent="0.25">
      <c r="G252"/>
      <c r="H252"/>
    </row>
    <row r="253" spans="7:8" x14ac:dyDescent="0.25">
      <c r="G253"/>
      <c r="H253"/>
    </row>
    <row r="254" spans="7:8" x14ac:dyDescent="0.25">
      <c r="G254"/>
      <c r="H254"/>
    </row>
    <row r="255" spans="7:8" x14ac:dyDescent="0.25">
      <c r="G255"/>
      <c r="H255"/>
    </row>
    <row r="256" spans="7:8" x14ac:dyDescent="0.25">
      <c r="G256"/>
      <c r="H256"/>
    </row>
    <row r="257" spans="7:8" x14ac:dyDescent="0.25">
      <c r="G257"/>
      <c r="H257"/>
    </row>
    <row r="258" spans="7:8" x14ac:dyDescent="0.25">
      <c r="G258"/>
      <c r="H258"/>
    </row>
  </sheetData>
  <mergeCells count="54">
    <mergeCell ref="C13:F13"/>
    <mergeCell ref="B1:C4"/>
    <mergeCell ref="D1:F1"/>
    <mergeCell ref="D2:F2"/>
    <mergeCell ref="D3:F3"/>
    <mergeCell ref="D4:F4"/>
    <mergeCell ref="B6:G6"/>
    <mergeCell ref="B8:G8"/>
    <mergeCell ref="C9:F9"/>
    <mergeCell ref="C10:F10"/>
    <mergeCell ref="C11:F11"/>
    <mergeCell ref="C12:F12"/>
    <mergeCell ref="B15:C17"/>
    <mergeCell ref="D15:D17"/>
    <mergeCell ref="E15:E16"/>
    <mergeCell ref="F15:G17"/>
    <mergeCell ref="B18:B21"/>
    <mergeCell ref="C18:C21"/>
    <mergeCell ref="F18:G22"/>
    <mergeCell ref="B22:D22"/>
    <mergeCell ref="B23:B27"/>
    <mergeCell ref="C23:C27"/>
    <mergeCell ref="F23:G28"/>
    <mergeCell ref="B28:D28"/>
    <mergeCell ref="B29:B33"/>
    <mergeCell ref="C29:C33"/>
    <mergeCell ref="F29:G34"/>
    <mergeCell ref="B34:D34"/>
    <mergeCell ref="B35:B38"/>
    <mergeCell ref="C35:C38"/>
    <mergeCell ref="F35:G39"/>
    <mergeCell ref="B39:D39"/>
    <mergeCell ref="B40:B44"/>
    <mergeCell ref="C40:C44"/>
    <mergeCell ref="F40:G45"/>
    <mergeCell ref="B45:D45"/>
    <mergeCell ref="B46:B51"/>
    <mergeCell ref="C46:C51"/>
    <mergeCell ref="F46:G52"/>
    <mergeCell ref="B52:D52"/>
    <mergeCell ref="B53:B56"/>
    <mergeCell ref="C53:C56"/>
    <mergeCell ref="F53:G57"/>
    <mergeCell ref="B57:D57"/>
    <mergeCell ref="F74:G74"/>
    <mergeCell ref="F75:G75"/>
    <mergeCell ref="B58:B64"/>
    <mergeCell ref="C58:C64"/>
    <mergeCell ref="F58:G65"/>
    <mergeCell ref="B65:D65"/>
    <mergeCell ref="B66:B69"/>
    <mergeCell ref="C66:C69"/>
    <mergeCell ref="F66:G70"/>
    <mergeCell ref="B70:D70"/>
  </mergeCells>
  <dataValidations count="2">
    <dataValidation type="whole" showInputMessage="1" showErrorMessage="1" sqref="E46:E51 E40:E44 E35:E38 E29:E33 E23:E27 E18:E21 E58:E64 E66:E69">
      <formula1>0</formula1>
      <formula2>5</formula2>
    </dataValidation>
    <dataValidation type="whole" allowBlank="1" showInputMessage="1" showErrorMessage="1" sqref="E53:E56">
      <formula1>0</formula1>
      <formula2>5</formula2>
    </dataValidation>
  </dataValidations>
  <pageMargins left="0.7" right="0.7" top="0.75" bottom="0.75" header="0.3" footer="0.3"/>
  <pageSetup paperSize="14" scale="48" orientation="portrait" r:id="rId1"/>
  <rowBreaks count="1" manualBreakCount="1">
    <brk id="57"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8" tint="0.79998168889431442"/>
  </sheetPr>
  <dimension ref="A1:L260"/>
  <sheetViews>
    <sheetView showGridLines="0" view="pageBreakPreview" topLeftCell="A73" zoomScale="85" zoomScaleSheetLayoutView="85" workbookViewId="0">
      <selection activeCell="C76" sqref="C76:D77"/>
    </sheetView>
  </sheetViews>
  <sheetFormatPr baseColWidth="10" defaultColWidth="10.85546875" defaultRowHeight="15" x14ac:dyDescent="0.25"/>
  <cols>
    <col min="1" max="1" width="2.42578125" style="87"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87" customWidth="1"/>
    <col min="12" max="16384" width="10.85546875" style="64"/>
  </cols>
  <sheetData>
    <row r="1" spans="1:11" s="233" customFormat="1" ht="15.75" thickBot="1" x14ac:dyDescent="0.3"/>
    <row r="2" spans="1:11" s="233" customFormat="1" ht="24.95" customHeight="1" x14ac:dyDescent="0.25">
      <c r="B2" s="737"/>
      <c r="C2" s="738"/>
      <c r="D2" s="743" t="s">
        <v>285</v>
      </c>
      <c r="E2" s="744"/>
      <c r="F2" s="744"/>
      <c r="G2" s="744"/>
      <c r="H2" s="744"/>
      <c r="I2" s="745"/>
      <c r="J2" s="241" t="s">
        <v>286</v>
      </c>
    </row>
    <row r="3" spans="1:11" s="233" customFormat="1" ht="24.95" customHeight="1" x14ac:dyDescent="0.25">
      <c r="B3" s="739"/>
      <c r="C3" s="740"/>
      <c r="D3" s="746" t="s">
        <v>287</v>
      </c>
      <c r="E3" s="747"/>
      <c r="F3" s="747"/>
      <c r="G3" s="747"/>
      <c r="H3" s="747"/>
      <c r="I3" s="748"/>
      <c r="J3" s="242" t="s">
        <v>288</v>
      </c>
    </row>
    <row r="4" spans="1:11" s="233" customFormat="1" ht="24.95" customHeight="1" x14ac:dyDescent="0.25">
      <c r="B4" s="739"/>
      <c r="C4" s="740"/>
      <c r="D4" s="746" t="s">
        <v>289</v>
      </c>
      <c r="E4" s="747"/>
      <c r="F4" s="747"/>
      <c r="G4" s="747"/>
      <c r="H4" s="747"/>
      <c r="I4" s="748"/>
      <c r="J4" s="242" t="s">
        <v>290</v>
      </c>
    </row>
    <row r="5" spans="1:11" s="233" customFormat="1" ht="24.95" customHeight="1" thickBot="1" x14ac:dyDescent="0.3">
      <c r="B5" s="741"/>
      <c r="C5" s="742"/>
      <c r="D5" s="749" t="s">
        <v>291</v>
      </c>
      <c r="E5" s="750"/>
      <c r="F5" s="750"/>
      <c r="G5" s="750"/>
      <c r="H5" s="750"/>
      <c r="I5" s="751"/>
      <c r="J5" s="243" t="s">
        <v>299</v>
      </c>
    </row>
    <row r="6" spans="1:11" s="233" customFormat="1" ht="15.75" thickBot="1" x14ac:dyDescent="0.3"/>
    <row r="7" spans="1:11" ht="35.1" customHeight="1" thickBot="1" x14ac:dyDescent="0.3">
      <c r="A7" s="150"/>
      <c r="B7" s="705" t="s">
        <v>292</v>
      </c>
      <c r="C7" s="706"/>
      <c r="D7" s="706"/>
      <c r="E7" s="706"/>
      <c r="F7" s="706"/>
      <c r="G7" s="706"/>
      <c r="H7" s="706"/>
      <c r="I7" s="706"/>
      <c r="J7" s="707"/>
      <c r="K7" s="150"/>
    </row>
    <row r="8" spans="1:11" ht="5.0999999999999996" customHeight="1" thickBot="1" x14ac:dyDescent="0.3">
      <c r="A8" s="150"/>
      <c r="B8" s="151"/>
      <c r="C8" s="151"/>
      <c r="D8" s="152"/>
      <c r="E8" s="151"/>
      <c r="F8" s="151"/>
      <c r="G8" s="151"/>
      <c r="H8" s="151"/>
      <c r="I8" s="151"/>
      <c r="J8" s="151"/>
      <c r="K8" s="150"/>
    </row>
    <row r="9" spans="1:11" ht="21.95" customHeight="1" thickBot="1" x14ac:dyDescent="0.3">
      <c r="A9" s="150"/>
      <c r="B9" s="708" t="s">
        <v>180</v>
      </c>
      <c r="C9" s="709"/>
      <c r="D9" s="709"/>
      <c r="E9" s="709"/>
      <c r="F9" s="709"/>
      <c r="G9" s="709"/>
      <c r="H9" s="709"/>
      <c r="I9" s="709"/>
      <c r="J9" s="710"/>
      <c r="K9" s="150"/>
    </row>
    <row r="10" spans="1:11" s="66" customFormat="1" ht="24.75" customHeight="1" x14ac:dyDescent="0.3">
      <c r="A10" s="150"/>
      <c r="B10" s="153"/>
      <c r="C10" s="711" t="s">
        <v>181</v>
      </c>
      <c r="D10" s="711"/>
      <c r="E10" s="711"/>
      <c r="F10" s="711"/>
      <c r="G10" s="711"/>
      <c r="H10" s="711"/>
      <c r="I10" s="711"/>
      <c r="J10" s="154">
        <v>5</v>
      </c>
      <c r="K10" s="150"/>
    </row>
    <row r="11" spans="1:11" s="66" customFormat="1" ht="24.75" customHeight="1" x14ac:dyDescent="0.3">
      <c r="A11" s="150"/>
      <c r="B11" s="155"/>
      <c r="C11" s="704" t="s">
        <v>182</v>
      </c>
      <c r="D11" s="704"/>
      <c r="E11" s="704"/>
      <c r="F11" s="704"/>
      <c r="G11" s="704"/>
      <c r="H11" s="704"/>
      <c r="I11" s="704"/>
      <c r="J11" s="156">
        <v>4</v>
      </c>
      <c r="K11" s="150"/>
    </row>
    <row r="12" spans="1:11" s="66" customFormat="1" ht="24.75" customHeight="1" x14ac:dyDescent="0.3">
      <c r="A12" s="150"/>
      <c r="B12" s="155"/>
      <c r="C12" s="704" t="s">
        <v>62</v>
      </c>
      <c r="D12" s="704"/>
      <c r="E12" s="704"/>
      <c r="F12" s="704"/>
      <c r="G12" s="704"/>
      <c r="H12" s="704"/>
      <c r="I12" s="704"/>
      <c r="J12" s="156">
        <v>3</v>
      </c>
      <c r="K12" s="150"/>
    </row>
    <row r="13" spans="1:11" s="66" customFormat="1" ht="24.75" customHeight="1" x14ac:dyDescent="0.3">
      <c r="A13" s="150"/>
      <c r="B13" s="155"/>
      <c r="C13" s="704" t="s">
        <v>65</v>
      </c>
      <c r="D13" s="704"/>
      <c r="E13" s="704"/>
      <c r="F13" s="704"/>
      <c r="G13" s="704"/>
      <c r="H13" s="704"/>
      <c r="I13" s="704"/>
      <c r="J13" s="156">
        <v>2</v>
      </c>
      <c r="K13" s="150"/>
    </row>
    <row r="14" spans="1:11" s="66" customFormat="1" ht="24.75" customHeight="1" thickBot="1" x14ac:dyDescent="0.35">
      <c r="A14" s="150"/>
      <c r="B14" s="157"/>
      <c r="C14" s="712" t="s">
        <v>183</v>
      </c>
      <c r="D14" s="713"/>
      <c r="E14" s="713"/>
      <c r="F14" s="713"/>
      <c r="G14" s="713"/>
      <c r="H14" s="713"/>
      <c r="I14" s="713"/>
      <c r="J14" s="158">
        <v>1</v>
      </c>
      <c r="K14" s="150"/>
    </row>
    <row r="15" spans="1:11" s="66" customFormat="1" ht="22.5" customHeight="1" thickBot="1" x14ac:dyDescent="0.35">
      <c r="A15" s="150"/>
      <c r="B15" s="159"/>
      <c r="C15" s="160"/>
      <c r="D15" s="160"/>
      <c r="E15" s="160"/>
      <c r="F15" s="160"/>
      <c r="G15" s="160"/>
      <c r="H15" s="160"/>
      <c r="I15" s="160"/>
      <c r="J15" s="161"/>
      <c r="K15" s="150"/>
    </row>
    <row r="16" spans="1:11" ht="33" customHeight="1" x14ac:dyDescent="0.25">
      <c r="A16" s="150"/>
      <c r="B16" s="714" t="s">
        <v>184</v>
      </c>
      <c r="C16" s="715"/>
      <c r="D16" s="715" t="s">
        <v>185</v>
      </c>
      <c r="E16" s="715" t="s">
        <v>186</v>
      </c>
      <c r="F16" s="715"/>
      <c r="G16" s="715"/>
      <c r="H16" s="661" t="s">
        <v>187</v>
      </c>
      <c r="I16" s="656" t="s">
        <v>188</v>
      </c>
      <c r="J16" s="720" t="s">
        <v>189</v>
      </c>
      <c r="K16" s="88"/>
    </row>
    <row r="17" spans="1:11" ht="27.75" customHeight="1" x14ac:dyDescent="0.25">
      <c r="A17" s="150"/>
      <c r="B17" s="716"/>
      <c r="C17" s="717"/>
      <c r="D17" s="717"/>
      <c r="E17" s="186" t="s">
        <v>190</v>
      </c>
      <c r="F17" s="186" t="s">
        <v>191</v>
      </c>
      <c r="G17" s="186" t="s">
        <v>192</v>
      </c>
      <c r="H17" s="662"/>
      <c r="I17" s="658"/>
      <c r="J17" s="721"/>
      <c r="K17" s="88"/>
    </row>
    <row r="18" spans="1:11" ht="15.75" customHeight="1" x14ac:dyDescent="0.25">
      <c r="A18" s="150"/>
      <c r="B18" s="718"/>
      <c r="C18" s="719"/>
      <c r="D18" s="719"/>
      <c r="E18" s="67">
        <v>0.6</v>
      </c>
      <c r="F18" s="67">
        <v>0.2</v>
      </c>
      <c r="G18" s="67">
        <v>0.2</v>
      </c>
      <c r="H18" s="697"/>
      <c r="I18" s="658"/>
      <c r="J18" s="722"/>
      <c r="K18" s="88"/>
    </row>
    <row r="19" spans="1:11" ht="47.45" customHeight="1" x14ac:dyDescent="0.25">
      <c r="A19" s="150"/>
      <c r="B19" s="723">
        <v>1</v>
      </c>
      <c r="C19" s="724" t="s">
        <v>193</v>
      </c>
      <c r="D19" s="68" t="s">
        <v>194</v>
      </c>
      <c r="E19" s="163"/>
      <c r="F19" s="217">
        <v>5</v>
      </c>
      <c r="G19" s="163">
        <v>5</v>
      </c>
      <c r="H19" s="647"/>
      <c r="I19" s="647">
        <f>SUM(E23:G23)</f>
        <v>1.9</v>
      </c>
      <c r="J19" s="725"/>
      <c r="K19" s="88"/>
    </row>
    <row r="20" spans="1:11" ht="38.1" customHeight="1" x14ac:dyDescent="0.25">
      <c r="A20" s="150"/>
      <c r="B20" s="723"/>
      <c r="C20" s="724"/>
      <c r="D20" s="68" t="s">
        <v>195</v>
      </c>
      <c r="E20" s="163"/>
      <c r="F20" s="163">
        <v>4</v>
      </c>
      <c r="G20" s="163">
        <v>5</v>
      </c>
      <c r="H20" s="647"/>
      <c r="I20" s="647"/>
      <c r="J20" s="725"/>
      <c r="K20" s="88"/>
    </row>
    <row r="21" spans="1:11" ht="41.45" customHeight="1" x14ac:dyDescent="0.25">
      <c r="A21" s="150"/>
      <c r="B21" s="723"/>
      <c r="C21" s="724"/>
      <c r="D21" s="68" t="s">
        <v>196</v>
      </c>
      <c r="E21" s="163"/>
      <c r="F21" s="163">
        <v>4</v>
      </c>
      <c r="G21" s="163">
        <v>5</v>
      </c>
      <c r="H21" s="647"/>
      <c r="I21" s="647"/>
      <c r="J21" s="725"/>
      <c r="K21" s="88"/>
    </row>
    <row r="22" spans="1:11" ht="47.1" customHeight="1" x14ac:dyDescent="0.25">
      <c r="A22" s="150"/>
      <c r="B22" s="723"/>
      <c r="C22" s="724"/>
      <c r="D22" s="68" t="s">
        <v>197</v>
      </c>
      <c r="E22" s="163"/>
      <c r="F22" s="163">
        <v>5</v>
      </c>
      <c r="G22" s="163">
        <v>5</v>
      </c>
      <c r="H22" s="647"/>
      <c r="I22" s="647"/>
      <c r="J22" s="725"/>
      <c r="K22" s="88"/>
    </row>
    <row r="23" spans="1:11" ht="24.75" customHeight="1" x14ac:dyDescent="0.25">
      <c r="A23" s="150"/>
      <c r="B23" s="726" t="s">
        <v>281</v>
      </c>
      <c r="C23" s="726"/>
      <c r="D23" s="726"/>
      <c r="E23" s="63">
        <f>SUM(E19:E22)/4*60%</f>
        <v>0</v>
      </c>
      <c r="F23" s="69">
        <f>SUM(F19:F22)/4*20%</f>
        <v>0.9</v>
      </c>
      <c r="G23" s="69">
        <f>SUM(G19:G22)/4*20%</f>
        <v>1</v>
      </c>
      <c r="H23" s="647"/>
      <c r="I23" s="647"/>
      <c r="J23" s="725"/>
      <c r="K23" s="88"/>
    </row>
    <row r="24" spans="1:11" ht="24.75" customHeight="1" x14ac:dyDescent="0.25">
      <c r="A24" s="150"/>
      <c r="B24" s="723">
        <v>2</v>
      </c>
      <c r="C24" s="724" t="s">
        <v>199</v>
      </c>
      <c r="D24" s="68" t="s">
        <v>200</v>
      </c>
      <c r="E24" s="187"/>
      <c r="F24" s="284">
        <v>5</v>
      </c>
      <c r="G24" s="245">
        <v>5</v>
      </c>
      <c r="H24" s="647"/>
      <c r="I24" s="647">
        <f>SUM(E29:G29)</f>
        <v>1.96</v>
      </c>
      <c r="J24" s="672"/>
      <c r="K24" s="88"/>
    </row>
    <row r="25" spans="1:11" ht="36" customHeight="1" x14ac:dyDescent="0.25">
      <c r="A25" s="150"/>
      <c r="B25" s="723"/>
      <c r="C25" s="724"/>
      <c r="D25" s="68" t="s">
        <v>201</v>
      </c>
      <c r="E25" s="187"/>
      <c r="F25" s="284">
        <v>5</v>
      </c>
      <c r="G25" s="245">
        <v>5</v>
      </c>
      <c r="H25" s="647"/>
      <c r="I25" s="647"/>
      <c r="J25" s="672"/>
      <c r="K25" s="88"/>
    </row>
    <row r="26" spans="1:11" ht="33.6" customHeight="1" x14ac:dyDescent="0.25">
      <c r="A26" s="150"/>
      <c r="B26" s="723"/>
      <c r="C26" s="724"/>
      <c r="D26" s="68" t="s">
        <v>202</v>
      </c>
      <c r="E26" s="187"/>
      <c r="F26" s="284">
        <v>5</v>
      </c>
      <c r="G26" s="245">
        <v>5</v>
      </c>
      <c r="H26" s="647"/>
      <c r="I26" s="647"/>
      <c r="J26" s="672"/>
      <c r="K26" s="88"/>
    </row>
    <row r="27" spans="1:11" ht="35.25" customHeight="1" x14ac:dyDescent="0.25">
      <c r="A27" s="150"/>
      <c r="B27" s="723"/>
      <c r="C27" s="724"/>
      <c r="D27" s="68" t="s">
        <v>203</v>
      </c>
      <c r="E27" s="187"/>
      <c r="F27" s="284">
        <v>4</v>
      </c>
      <c r="G27" s="245">
        <v>5</v>
      </c>
      <c r="H27" s="647"/>
      <c r="I27" s="647"/>
      <c r="J27" s="672"/>
      <c r="K27" s="88"/>
    </row>
    <row r="28" spans="1:11" ht="21" customHeight="1" x14ac:dyDescent="0.25">
      <c r="A28" s="150"/>
      <c r="B28" s="723"/>
      <c r="C28" s="724"/>
      <c r="D28" s="68" t="s">
        <v>204</v>
      </c>
      <c r="E28" s="187"/>
      <c r="F28" s="284">
        <v>5</v>
      </c>
      <c r="G28" s="245">
        <v>5</v>
      </c>
      <c r="H28" s="647"/>
      <c r="I28" s="647"/>
      <c r="J28" s="672"/>
      <c r="K28" s="88"/>
    </row>
    <row r="29" spans="1:11" ht="24.75" customHeight="1" x14ac:dyDescent="0.25">
      <c r="A29" s="150"/>
      <c r="B29" s="726" t="s">
        <v>198</v>
      </c>
      <c r="C29" s="726"/>
      <c r="D29" s="726"/>
      <c r="E29" s="69">
        <f>SUM(E24:E28)/5*60%</f>
        <v>0</v>
      </c>
      <c r="F29" s="69">
        <f>SUM(F24:F28)/5*20%</f>
        <v>0.96</v>
      </c>
      <c r="G29" s="69">
        <f>SUM(G24:G28)/5*20%</f>
        <v>1</v>
      </c>
      <c r="H29" s="647"/>
      <c r="I29" s="647"/>
      <c r="J29" s="672"/>
      <c r="K29" s="88"/>
    </row>
    <row r="30" spans="1:11" ht="24.75" customHeight="1" x14ac:dyDescent="0.25">
      <c r="A30" s="150"/>
      <c r="B30" s="723">
        <v>3</v>
      </c>
      <c r="C30" s="724" t="s">
        <v>205</v>
      </c>
      <c r="D30" s="68" t="s">
        <v>206</v>
      </c>
      <c r="E30" s="187"/>
      <c r="F30" s="284">
        <v>5</v>
      </c>
      <c r="G30" s="245">
        <v>5</v>
      </c>
      <c r="H30" s="651"/>
      <c r="I30" s="647">
        <f>SUM(E35:G35)</f>
        <v>1.9500000000000002</v>
      </c>
      <c r="J30" s="672"/>
      <c r="K30" s="88"/>
    </row>
    <row r="31" spans="1:11" ht="33.75" customHeight="1" x14ac:dyDescent="0.25">
      <c r="A31" s="150"/>
      <c r="B31" s="723"/>
      <c r="C31" s="724"/>
      <c r="D31" s="68" t="s">
        <v>207</v>
      </c>
      <c r="E31" s="187"/>
      <c r="F31" s="284">
        <v>5</v>
      </c>
      <c r="G31" s="245">
        <v>5</v>
      </c>
      <c r="H31" s="651"/>
      <c r="I31" s="647"/>
      <c r="J31" s="672"/>
      <c r="K31" s="88"/>
    </row>
    <row r="32" spans="1:11" x14ac:dyDescent="0.25">
      <c r="A32" s="150"/>
      <c r="B32" s="723"/>
      <c r="C32" s="724"/>
      <c r="D32" s="68" t="s">
        <v>208</v>
      </c>
      <c r="E32" s="187"/>
      <c r="F32" s="284">
        <v>4</v>
      </c>
      <c r="G32" s="245">
        <v>5</v>
      </c>
      <c r="H32" s="651"/>
      <c r="I32" s="647"/>
      <c r="J32" s="672"/>
      <c r="K32" s="88"/>
    </row>
    <row r="33" spans="1:11" ht="27.75" customHeight="1" x14ac:dyDescent="0.25">
      <c r="A33" s="150"/>
      <c r="B33" s="723"/>
      <c r="C33" s="724"/>
      <c r="D33" s="68" t="s">
        <v>209</v>
      </c>
      <c r="E33" s="187"/>
      <c r="F33" s="284">
        <v>5</v>
      </c>
      <c r="G33" s="245">
        <v>5</v>
      </c>
      <c r="H33" s="651"/>
      <c r="I33" s="647"/>
      <c r="J33" s="672"/>
      <c r="K33" s="88"/>
    </row>
    <row r="34" spans="1:11" ht="36" customHeight="1" x14ac:dyDescent="0.25">
      <c r="A34" s="150"/>
      <c r="B34" s="723"/>
      <c r="C34" s="724"/>
      <c r="D34" s="68" t="s">
        <v>210</v>
      </c>
      <c r="E34" s="187"/>
      <c r="F34" s="284">
        <v>5</v>
      </c>
      <c r="G34" s="245">
        <v>5</v>
      </c>
      <c r="H34" s="651"/>
      <c r="I34" s="647"/>
      <c r="J34" s="672"/>
      <c r="K34" s="88"/>
    </row>
    <row r="35" spans="1:11" ht="24.75" customHeight="1" x14ac:dyDescent="0.25">
      <c r="A35" s="150"/>
      <c r="B35" s="726" t="s">
        <v>198</v>
      </c>
      <c r="C35" s="726"/>
      <c r="D35" s="726"/>
      <c r="E35" s="69">
        <f>SUM(E30:E34)/5*60%</f>
        <v>0</v>
      </c>
      <c r="F35" s="69">
        <f>SUM(F31:F34)/4*20%</f>
        <v>0.95000000000000007</v>
      </c>
      <c r="G35" s="69">
        <f>SUM(G30:G34)/5*20%</f>
        <v>1</v>
      </c>
      <c r="H35" s="651"/>
      <c r="I35" s="647"/>
      <c r="J35" s="672"/>
      <c r="K35" s="88"/>
    </row>
    <row r="36" spans="1:11" ht="34.5" customHeight="1" x14ac:dyDescent="0.25">
      <c r="A36" s="150"/>
      <c r="B36" s="723">
        <v>4</v>
      </c>
      <c r="C36" s="724" t="s">
        <v>211</v>
      </c>
      <c r="D36" s="70" t="s">
        <v>212</v>
      </c>
      <c r="E36" s="188"/>
      <c r="F36" s="286">
        <v>5</v>
      </c>
      <c r="G36" s="244">
        <v>5</v>
      </c>
      <c r="H36" s="734"/>
      <c r="I36" s="729">
        <f>SUM(E40:G40)</f>
        <v>2</v>
      </c>
      <c r="J36" s="727"/>
      <c r="K36" s="88"/>
    </row>
    <row r="37" spans="1:11" ht="24.75" customHeight="1" x14ac:dyDescent="0.25">
      <c r="A37" s="150"/>
      <c r="B37" s="723"/>
      <c r="C37" s="724"/>
      <c r="D37" s="70" t="s">
        <v>213</v>
      </c>
      <c r="E37" s="188"/>
      <c r="F37" s="286">
        <v>5</v>
      </c>
      <c r="G37" s="244">
        <v>5</v>
      </c>
      <c r="H37" s="735"/>
      <c r="I37" s="730"/>
      <c r="J37" s="727"/>
      <c r="K37" s="88"/>
    </row>
    <row r="38" spans="1:11" ht="24.75" customHeight="1" x14ac:dyDescent="0.25">
      <c r="A38" s="150"/>
      <c r="B38" s="723"/>
      <c r="C38" s="724"/>
      <c r="D38" s="70" t="s">
        <v>214</v>
      </c>
      <c r="E38" s="188"/>
      <c r="F38" s="286">
        <v>5</v>
      </c>
      <c r="G38" s="244">
        <v>5</v>
      </c>
      <c r="H38" s="735"/>
      <c r="I38" s="730"/>
      <c r="J38" s="727"/>
      <c r="K38" s="88"/>
    </row>
    <row r="39" spans="1:11" ht="36.75" customHeight="1" x14ac:dyDescent="0.25">
      <c r="A39" s="150"/>
      <c r="B39" s="723"/>
      <c r="C39" s="724"/>
      <c r="D39" s="70" t="s">
        <v>215</v>
      </c>
      <c r="E39" s="188"/>
      <c r="F39" s="286">
        <v>5</v>
      </c>
      <c r="G39" s="244">
        <v>5</v>
      </c>
      <c r="H39" s="735"/>
      <c r="I39" s="730"/>
      <c r="J39" s="727"/>
      <c r="K39" s="88"/>
    </row>
    <row r="40" spans="1:11" ht="24.75" customHeight="1" x14ac:dyDescent="0.25">
      <c r="A40" s="150"/>
      <c r="B40" s="726" t="s">
        <v>198</v>
      </c>
      <c r="C40" s="726"/>
      <c r="D40" s="726"/>
      <c r="E40" s="69">
        <f>SUM(E36:E39)/4*60%</f>
        <v>0</v>
      </c>
      <c r="F40" s="69">
        <f>SUM(F36:F39)/4*20%</f>
        <v>1</v>
      </c>
      <c r="G40" s="69">
        <f>SUM(G36:G39)/4*20%</f>
        <v>1</v>
      </c>
      <c r="H40" s="736"/>
      <c r="I40" s="670"/>
      <c r="J40" s="727"/>
      <c r="K40" s="88"/>
    </row>
    <row r="41" spans="1:11" ht="25.5" customHeight="1" x14ac:dyDescent="0.25">
      <c r="A41" s="150"/>
      <c r="B41" s="723">
        <v>5</v>
      </c>
      <c r="C41" s="724" t="s">
        <v>216</v>
      </c>
      <c r="D41" s="71" t="s">
        <v>217</v>
      </c>
      <c r="E41" s="163"/>
      <c r="F41" s="163">
        <v>4</v>
      </c>
      <c r="G41" s="163">
        <v>5</v>
      </c>
      <c r="H41" s="647"/>
      <c r="I41" s="647">
        <f>SUM(E46:G46)</f>
        <v>1.85</v>
      </c>
      <c r="J41" s="725"/>
      <c r="K41" s="88"/>
    </row>
    <row r="42" spans="1:11" ht="27" customHeight="1" x14ac:dyDescent="0.25">
      <c r="A42" s="150"/>
      <c r="B42" s="723"/>
      <c r="C42" s="724"/>
      <c r="D42" s="71" t="s">
        <v>218</v>
      </c>
      <c r="E42" s="163"/>
      <c r="F42" s="163">
        <v>4</v>
      </c>
      <c r="G42" s="163">
        <v>5</v>
      </c>
      <c r="H42" s="647"/>
      <c r="I42" s="647"/>
      <c r="J42" s="725"/>
      <c r="K42" s="88"/>
    </row>
    <row r="43" spans="1:11" ht="35.1" customHeight="1" x14ac:dyDescent="0.25">
      <c r="A43" s="150"/>
      <c r="B43" s="723"/>
      <c r="C43" s="724"/>
      <c r="D43" s="71" t="s">
        <v>219</v>
      </c>
      <c r="E43" s="163"/>
      <c r="F43" s="163">
        <v>4</v>
      </c>
      <c r="G43" s="163">
        <v>5</v>
      </c>
      <c r="H43" s="647"/>
      <c r="I43" s="647"/>
      <c r="J43" s="725"/>
      <c r="K43" s="88"/>
    </row>
    <row r="44" spans="1:11" ht="24" customHeight="1" x14ac:dyDescent="0.25">
      <c r="A44" s="150"/>
      <c r="B44" s="723"/>
      <c r="C44" s="724"/>
      <c r="D44" s="71" t="s">
        <v>220</v>
      </c>
      <c r="E44" s="163"/>
      <c r="F44" s="163">
        <v>4</v>
      </c>
      <c r="G44" s="163">
        <v>5</v>
      </c>
      <c r="H44" s="647"/>
      <c r="I44" s="647"/>
      <c r="J44" s="725"/>
      <c r="K44" s="88"/>
    </row>
    <row r="45" spans="1:11" ht="26.25" customHeight="1" x14ac:dyDescent="0.25">
      <c r="A45" s="150"/>
      <c r="B45" s="723"/>
      <c r="C45" s="724"/>
      <c r="D45" s="71" t="s">
        <v>221</v>
      </c>
      <c r="E45" s="163"/>
      <c r="F45" s="163">
        <v>5</v>
      </c>
      <c r="G45" s="163">
        <v>5</v>
      </c>
      <c r="H45" s="647"/>
      <c r="I45" s="647"/>
      <c r="J45" s="725"/>
      <c r="K45" s="88"/>
    </row>
    <row r="46" spans="1:11" ht="24.75" customHeight="1" x14ac:dyDescent="0.25">
      <c r="A46" s="150"/>
      <c r="B46" s="726" t="s">
        <v>198</v>
      </c>
      <c r="C46" s="726"/>
      <c r="D46" s="726"/>
      <c r="E46" s="69">
        <f>SUM(E41:E45)/5*60%</f>
        <v>0</v>
      </c>
      <c r="F46" s="69">
        <f>SUM(F42:F45)/4*20%</f>
        <v>0.85000000000000009</v>
      </c>
      <c r="G46" s="69">
        <f>SUM(G41:G45)/5*20%</f>
        <v>1</v>
      </c>
      <c r="H46" s="647"/>
      <c r="I46" s="647"/>
      <c r="J46" s="725"/>
      <c r="K46" s="88"/>
    </row>
    <row r="47" spans="1:11" ht="24.75" customHeight="1" x14ac:dyDescent="0.25">
      <c r="A47" s="150"/>
      <c r="B47" s="723">
        <v>6</v>
      </c>
      <c r="C47" s="724" t="s">
        <v>222</v>
      </c>
      <c r="D47" s="68" t="s">
        <v>223</v>
      </c>
      <c r="E47" s="187"/>
      <c r="F47" s="284">
        <v>5</v>
      </c>
      <c r="G47" s="245">
        <v>5</v>
      </c>
      <c r="H47" s="647"/>
      <c r="I47" s="647">
        <f>SUM(E53:G53)</f>
        <v>2</v>
      </c>
      <c r="J47" s="672"/>
      <c r="K47" s="88"/>
    </row>
    <row r="48" spans="1:11" ht="36" customHeight="1" x14ac:dyDescent="0.25">
      <c r="A48" s="150"/>
      <c r="B48" s="723"/>
      <c r="C48" s="724"/>
      <c r="D48" s="68" t="s">
        <v>224</v>
      </c>
      <c r="E48" s="187"/>
      <c r="F48" s="284">
        <v>5</v>
      </c>
      <c r="G48" s="245">
        <v>5</v>
      </c>
      <c r="H48" s="647"/>
      <c r="I48" s="647"/>
      <c r="J48" s="672"/>
      <c r="K48" s="88"/>
    </row>
    <row r="49" spans="1:11" ht="24.75" customHeight="1" x14ac:dyDescent="0.25">
      <c r="A49" s="150"/>
      <c r="B49" s="723"/>
      <c r="C49" s="724"/>
      <c r="D49" s="68" t="s">
        <v>225</v>
      </c>
      <c r="E49" s="187"/>
      <c r="F49" s="284">
        <v>5</v>
      </c>
      <c r="G49" s="245">
        <v>5</v>
      </c>
      <c r="H49" s="647"/>
      <c r="I49" s="647"/>
      <c r="J49" s="672"/>
      <c r="K49" s="88"/>
    </row>
    <row r="50" spans="1:11" ht="15.75" customHeight="1" x14ac:dyDescent="0.25">
      <c r="A50" s="150"/>
      <c r="B50" s="723"/>
      <c r="C50" s="724"/>
      <c r="D50" s="68" t="s">
        <v>226</v>
      </c>
      <c r="E50" s="187"/>
      <c r="F50" s="284">
        <v>5</v>
      </c>
      <c r="G50" s="245">
        <v>5</v>
      </c>
      <c r="H50" s="647"/>
      <c r="I50" s="647"/>
      <c r="J50" s="672"/>
      <c r="K50" s="88"/>
    </row>
    <row r="51" spans="1:11" ht="12.75" customHeight="1" x14ac:dyDescent="0.25">
      <c r="A51" s="150"/>
      <c r="B51" s="723"/>
      <c r="C51" s="724"/>
      <c r="D51" s="68" t="s">
        <v>227</v>
      </c>
      <c r="E51" s="187"/>
      <c r="F51" s="284">
        <v>5</v>
      </c>
      <c r="G51" s="245">
        <v>5</v>
      </c>
      <c r="H51" s="647"/>
      <c r="I51" s="647"/>
      <c r="J51" s="672"/>
      <c r="K51" s="88"/>
    </row>
    <row r="52" spans="1:11" ht="15" customHeight="1" x14ac:dyDescent="0.25">
      <c r="A52" s="150"/>
      <c r="B52" s="723"/>
      <c r="C52" s="724"/>
      <c r="D52" s="68" t="s">
        <v>228</v>
      </c>
      <c r="E52" s="187"/>
      <c r="F52" s="284">
        <v>5</v>
      </c>
      <c r="G52" s="245">
        <v>5</v>
      </c>
      <c r="H52" s="647"/>
      <c r="I52" s="647"/>
      <c r="J52" s="672"/>
      <c r="K52" s="88"/>
    </row>
    <row r="53" spans="1:11" ht="24.75" customHeight="1" x14ac:dyDescent="0.25">
      <c r="A53" s="150"/>
      <c r="B53" s="726" t="s">
        <v>198</v>
      </c>
      <c r="C53" s="726"/>
      <c r="D53" s="726"/>
      <c r="E53" s="69">
        <f>SUM(E47:E52)/6*60%</f>
        <v>0</v>
      </c>
      <c r="F53" s="69">
        <f>SUM(F49:F52)/4*20%</f>
        <v>1</v>
      </c>
      <c r="G53" s="69">
        <f>SUM(G47:G52)/6*20%</f>
        <v>1</v>
      </c>
      <c r="H53" s="647"/>
      <c r="I53" s="647"/>
      <c r="J53" s="672"/>
      <c r="K53" s="88"/>
    </row>
    <row r="54" spans="1:11" ht="24.75" customHeight="1" x14ac:dyDescent="0.25">
      <c r="A54" s="150"/>
      <c r="B54" s="723">
        <v>7</v>
      </c>
      <c r="C54" s="724" t="s">
        <v>229</v>
      </c>
      <c r="D54" s="68" t="s">
        <v>230</v>
      </c>
      <c r="E54" s="187"/>
      <c r="F54" s="284">
        <v>5</v>
      </c>
      <c r="G54" s="245">
        <v>5</v>
      </c>
      <c r="H54" s="651"/>
      <c r="I54" s="729">
        <f>SUM(E58:G58)</f>
        <v>1.9</v>
      </c>
      <c r="J54" s="672"/>
      <c r="K54" s="88"/>
    </row>
    <row r="55" spans="1:11" ht="47.25" customHeight="1" x14ac:dyDescent="0.25">
      <c r="A55" s="150"/>
      <c r="B55" s="723"/>
      <c r="C55" s="724"/>
      <c r="D55" s="68" t="s">
        <v>231</v>
      </c>
      <c r="E55" s="187"/>
      <c r="F55" s="284">
        <v>5</v>
      </c>
      <c r="G55" s="245">
        <v>5</v>
      </c>
      <c r="H55" s="651"/>
      <c r="I55" s="730"/>
      <c r="J55" s="672"/>
      <c r="K55" s="88"/>
    </row>
    <row r="56" spans="1:11" ht="14.25" customHeight="1" x14ac:dyDescent="0.25">
      <c r="A56" s="150"/>
      <c r="B56" s="723"/>
      <c r="C56" s="724"/>
      <c r="D56" s="68" t="s">
        <v>232</v>
      </c>
      <c r="E56" s="187"/>
      <c r="F56" s="284">
        <v>5</v>
      </c>
      <c r="G56" s="245">
        <v>4</v>
      </c>
      <c r="H56" s="651"/>
      <c r="I56" s="730"/>
      <c r="J56" s="672"/>
      <c r="K56" s="88"/>
    </row>
    <row r="57" spans="1:11" ht="27" customHeight="1" x14ac:dyDescent="0.25">
      <c r="A57" s="150"/>
      <c r="B57" s="723"/>
      <c r="C57" s="724"/>
      <c r="D57" s="68" t="s">
        <v>233</v>
      </c>
      <c r="E57" s="187"/>
      <c r="F57" s="284">
        <v>5</v>
      </c>
      <c r="G57" s="245">
        <v>4</v>
      </c>
      <c r="H57" s="651"/>
      <c r="I57" s="730"/>
      <c r="J57" s="672"/>
      <c r="K57" s="88"/>
    </row>
    <row r="58" spans="1:11" ht="24.75" customHeight="1" x14ac:dyDescent="0.25">
      <c r="A58" s="150"/>
      <c r="B58" s="726" t="s">
        <v>198</v>
      </c>
      <c r="C58" s="726"/>
      <c r="D58" s="726"/>
      <c r="E58" s="69">
        <f>SUM(E54:E57)/4*60%</f>
        <v>0</v>
      </c>
      <c r="F58" s="69">
        <f>SUM(F54:F57)/4*20%</f>
        <v>1</v>
      </c>
      <c r="G58" s="69">
        <f>SUM(G54:G57)/4*20%</f>
        <v>0.9</v>
      </c>
      <c r="H58" s="651"/>
      <c r="I58" s="670"/>
      <c r="J58" s="672"/>
      <c r="K58" s="88"/>
    </row>
    <row r="59" spans="1:11" ht="34.5" customHeight="1" x14ac:dyDescent="0.25">
      <c r="A59" s="150"/>
      <c r="B59" s="723">
        <v>8</v>
      </c>
      <c r="C59" s="724" t="s">
        <v>234</v>
      </c>
      <c r="D59" s="70" t="s">
        <v>235</v>
      </c>
      <c r="E59" s="188"/>
      <c r="F59" s="286">
        <v>4</v>
      </c>
      <c r="G59" s="244">
        <v>5</v>
      </c>
      <c r="H59" s="646"/>
      <c r="I59" s="647">
        <f>SUM(E66:G66)</f>
        <v>1.9</v>
      </c>
      <c r="J59" s="728"/>
      <c r="K59" s="88"/>
    </row>
    <row r="60" spans="1:11" ht="24.75" customHeight="1" x14ac:dyDescent="0.25">
      <c r="A60" s="150"/>
      <c r="B60" s="723"/>
      <c r="C60" s="724"/>
      <c r="D60" s="70" t="s">
        <v>236</v>
      </c>
      <c r="E60" s="188"/>
      <c r="F60" s="286">
        <v>5</v>
      </c>
      <c r="G60" s="244">
        <v>5</v>
      </c>
      <c r="H60" s="646"/>
      <c r="I60" s="647"/>
      <c r="J60" s="728"/>
      <c r="K60" s="88"/>
    </row>
    <row r="61" spans="1:11" ht="24.75" customHeight="1" x14ac:dyDescent="0.25">
      <c r="A61" s="150"/>
      <c r="B61" s="723"/>
      <c r="C61" s="724"/>
      <c r="D61" s="70" t="s">
        <v>237</v>
      </c>
      <c r="E61" s="188"/>
      <c r="F61" s="286">
        <v>5</v>
      </c>
      <c r="G61" s="244">
        <v>5</v>
      </c>
      <c r="H61" s="646"/>
      <c r="I61" s="647"/>
      <c r="J61" s="728"/>
      <c r="K61" s="88"/>
    </row>
    <row r="62" spans="1:11" ht="36.75" customHeight="1" x14ac:dyDescent="0.25">
      <c r="A62" s="150"/>
      <c r="B62" s="723"/>
      <c r="C62" s="724"/>
      <c r="D62" s="70" t="s">
        <v>238</v>
      </c>
      <c r="E62" s="188"/>
      <c r="F62" s="286">
        <v>5</v>
      </c>
      <c r="G62" s="244">
        <v>5</v>
      </c>
      <c r="H62" s="646"/>
      <c r="I62" s="647"/>
      <c r="J62" s="728"/>
      <c r="K62" s="88"/>
    </row>
    <row r="63" spans="1:11" ht="44.25" customHeight="1" x14ac:dyDescent="0.25">
      <c r="A63" s="150"/>
      <c r="B63" s="723"/>
      <c r="C63" s="724"/>
      <c r="D63" s="70" t="s">
        <v>239</v>
      </c>
      <c r="E63" s="188"/>
      <c r="F63" s="286">
        <v>4</v>
      </c>
      <c r="G63" s="244">
        <v>5</v>
      </c>
      <c r="H63" s="646"/>
      <c r="I63" s="647"/>
      <c r="J63" s="728"/>
      <c r="K63" s="88"/>
    </row>
    <row r="64" spans="1:11" ht="44.25" customHeight="1" x14ac:dyDescent="0.25">
      <c r="A64" s="150"/>
      <c r="B64" s="723"/>
      <c r="C64" s="724"/>
      <c r="D64" s="70" t="s">
        <v>240</v>
      </c>
      <c r="E64" s="188"/>
      <c r="F64" s="286">
        <v>5</v>
      </c>
      <c r="G64" s="244">
        <v>5</v>
      </c>
      <c r="H64" s="646"/>
      <c r="I64" s="647"/>
      <c r="J64" s="728"/>
      <c r="K64" s="88"/>
    </row>
    <row r="65" spans="1:12" ht="26.25" customHeight="1" x14ac:dyDescent="0.25">
      <c r="A65" s="150"/>
      <c r="B65" s="723"/>
      <c r="C65" s="724"/>
      <c r="D65" s="70" t="s">
        <v>241</v>
      </c>
      <c r="E65" s="188"/>
      <c r="F65" s="286">
        <v>4</v>
      </c>
      <c r="G65" s="244">
        <v>5</v>
      </c>
      <c r="H65" s="646"/>
      <c r="I65" s="647"/>
      <c r="J65" s="728"/>
      <c r="K65" s="88"/>
    </row>
    <row r="66" spans="1:12" ht="24.75" customHeight="1" x14ac:dyDescent="0.25">
      <c r="A66" s="150"/>
      <c r="B66" s="726" t="s">
        <v>198</v>
      </c>
      <c r="C66" s="726"/>
      <c r="D66" s="726"/>
      <c r="E66" s="69">
        <f>SUM(E59:E65)/7*60%</f>
        <v>0</v>
      </c>
      <c r="F66" s="69">
        <f>SUM(F62:F65)/4*20%</f>
        <v>0.9</v>
      </c>
      <c r="G66" s="69">
        <f>SUM(G59:G65)/7*20%</f>
        <v>1</v>
      </c>
      <c r="H66" s="646"/>
      <c r="I66" s="647"/>
      <c r="J66" s="728"/>
      <c r="K66" s="88"/>
    </row>
    <row r="67" spans="1:12" ht="24.75" customHeight="1" x14ac:dyDescent="0.25">
      <c r="A67" s="150"/>
      <c r="B67" s="723">
        <v>9</v>
      </c>
      <c r="C67" s="724" t="s">
        <v>242</v>
      </c>
      <c r="D67" s="70" t="s">
        <v>243</v>
      </c>
      <c r="E67" s="188"/>
      <c r="F67" s="286">
        <v>5</v>
      </c>
      <c r="G67" s="244">
        <v>5</v>
      </c>
      <c r="H67" s="646"/>
      <c r="I67" s="729">
        <f>SUM(E71:G71)</f>
        <v>2</v>
      </c>
      <c r="J67" s="672"/>
      <c r="K67" s="88"/>
    </row>
    <row r="68" spans="1:12" ht="24.75" customHeight="1" x14ac:dyDescent="0.25">
      <c r="A68" s="150"/>
      <c r="B68" s="723"/>
      <c r="C68" s="724"/>
      <c r="D68" s="70" t="s">
        <v>244</v>
      </c>
      <c r="E68" s="188"/>
      <c r="F68" s="286">
        <v>5</v>
      </c>
      <c r="G68" s="244">
        <v>5</v>
      </c>
      <c r="H68" s="646"/>
      <c r="I68" s="730"/>
      <c r="J68" s="672"/>
      <c r="K68" s="88"/>
    </row>
    <row r="69" spans="1:12" ht="24.75" customHeight="1" x14ac:dyDescent="0.25">
      <c r="A69" s="150"/>
      <c r="B69" s="723"/>
      <c r="C69" s="724"/>
      <c r="D69" s="70" t="s">
        <v>245</v>
      </c>
      <c r="E69" s="188"/>
      <c r="F69" s="286">
        <v>5</v>
      </c>
      <c r="G69" s="244">
        <v>5</v>
      </c>
      <c r="H69" s="646"/>
      <c r="I69" s="730"/>
      <c r="J69" s="672"/>
      <c r="K69" s="88"/>
    </row>
    <row r="70" spans="1:12" ht="34.5" customHeight="1" x14ac:dyDescent="0.25">
      <c r="A70" s="150"/>
      <c r="B70" s="723"/>
      <c r="C70" s="724"/>
      <c r="D70" s="68" t="s">
        <v>246</v>
      </c>
      <c r="E70" s="188"/>
      <c r="F70" s="286">
        <v>5</v>
      </c>
      <c r="G70" s="244">
        <v>5</v>
      </c>
      <c r="H70" s="646"/>
      <c r="I70" s="730"/>
      <c r="J70" s="672"/>
      <c r="K70" s="88"/>
    </row>
    <row r="71" spans="1:12" ht="24.75" customHeight="1" x14ac:dyDescent="0.25">
      <c r="A71" s="150"/>
      <c r="B71" s="726" t="s">
        <v>198</v>
      </c>
      <c r="C71" s="726"/>
      <c r="D71" s="726"/>
      <c r="E71" s="69">
        <f>SUM(E67:E70)/4*60%</f>
        <v>0</v>
      </c>
      <c r="F71" s="69">
        <f>SUM(F67:F70)/4*20%</f>
        <v>1</v>
      </c>
      <c r="G71" s="69">
        <f>SUM(G67:G70)/4*20%</f>
        <v>1</v>
      </c>
      <c r="H71" s="646"/>
      <c r="I71" s="670"/>
      <c r="J71" s="672"/>
      <c r="K71" s="88"/>
    </row>
    <row r="72" spans="1:12" x14ac:dyDescent="0.25">
      <c r="A72" s="150"/>
      <c r="B72" s="726" t="s">
        <v>280</v>
      </c>
      <c r="C72" s="726"/>
      <c r="D72" s="726"/>
      <c r="E72" s="193">
        <f>AVERAGE(E71,E66,E58,E53,E46,E40,E35,E29,E23)</f>
        <v>0</v>
      </c>
      <c r="F72" s="193">
        <f>AVERAGE(F71,F66,F58,F53,F46,F40,F35,F29,F23)</f>
        <v>0.95111111111111113</v>
      </c>
      <c r="G72" s="193">
        <f>AVERAGE(G71,G66,G58,G53,G46,G40,G35,G29,G23)</f>
        <v>0.98888888888888893</v>
      </c>
      <c r="H72" s="88"/>
      <c r="I72" s="88"/>
      <c r="J72" s="88"/>
      <c r="K72" s="88"/>
    </row>
    <row r="73" spans="1:12" ht="15.75" thickBot="1" x14ac:dyDescent="0.3">
      <c r="A73" s="150"/>
      <c r="B73" s="88"/>
      <c r="C73" s="88"/>
      <c r="D73" s="89"/>
      <c r="E73" s="192"/>
      <c r="F73" s="192"/>
      <c r="G73" s="192"/>
      <c r="H73" s="88"/>
      <c r="I73" s="88"/>
      <c r="J73" s="88"/>
      <c r="K73" s="88"/>
    </row>
    <row r="74" spans="1:12" ht="18.75" customHeight="1" thickBot="1" x14ac:dyDescent="0.3">
      <c r="A74" s="150"/>
      <c r="B74" s="90"/>
      <c r="C74" s="90"/>
      <c r="D74" s="90"/>
      <c r="E74" s="731" t="s">
        <v>247</v>
      </c>
      <c r="F74" s="732"/>
      <c r="G74" s="733"/>
      <c r="H74" s="72"/>
      <c r="I74" s="73">
        <f>AVERAGE(I19:I71)</f>
        <v>1.9400000000000002</v>
      </c>
      <c r="J74" s="74">
        <f>I74/5*100%</f>
        <v>0.38800000000000001</v>
      </c>
      <c r="K74" s="88"/>
    </row>
    <row r="75" spans="1:12" ht="36" customHeight="1" x14ac:dyDescent="0.25">
      <c r="A75" s="150"/>
      <c r="B75" s="150"/>
      <c r="C75" s="150"/>
      <c r="D75" s="162"/>
      <c r="E75" s="150"/>
      <c r="F75" s="150"/>
      <c r="G75" s="150"/>
      <c r="H75" s="150"/>
      <c r="I75" s="150"/>
      <c r="J75" s="150"/>
      <c r="K75" s="88"/>
      <c r="L75"/>
    </row>
    <row r="76" spans="1:12" ht="30" customHeight="1" x14ac:dyDescent="0.25">
      <c r="A76" s="150"/>
      <c r="B76" s="150"/>
      <c r="C76" s="189" t="s">
        <v>120</v>
      </c>
      <c r="D76" s="221">
        <v>44255</v>
      </c>
      <c r="E76" s="150"/>
      <c r="F76" s="150"/>
      <c r="G76" s="150"/>
      <c r="H76" s="638"/>
      <c r="I76" s="638"/>
      <c r="J76" s="91"/>
      <c r="K76" s="88"/>
      <c r="L76"/>
    </row>
    <row r="77" spans="1:12" ht="30" customHeight="1" x14ac:dyDescent="0.25">
      <c r="A77" s="150"/>
      <c r="B77" s="150"/>
      <c r="C77" s="189" t="s">
        <v>121</v>
      </c>
      <c r="D77" s="189">
        <v>2020</v>
      </c>
      <c r="E77" s="150"/>
      <c r="F77" s="150"/>
      <c r="G77" s="150"/>
      <c r="H77" s="639" t="s">
        <v>122</v>
      </c>
      <c r="I77" s="639"/>
      <c r="J77" s="189" t="s">
        <v>248</v>
      </c>
      <c r="K77" s="88"/>
      <c r="L77"/>
    </row>
    <row r="78" spans="1:12" x14ac:dyDescent="0.25">
      <c r="A78" s="150"/>
      <c r="B78" s="150"/>
      <c r="C78" s="150"/>
      <c r="D78" s="150"/>
      <c r="E78" s="150"/>
      <c r="F78" s="150"/>
      <c r="G78" s="150"/>
      <c r="H78" s="150"/>
      <c r="I78" s="150"/>
      <c r="J78" s="150"/>
      <c r="K78" s="150"/>
      <c r="L78"/>
    </row>
    <row r="79" spans="1:12" x14ac:dyDescent="0.25">
      <c r="A79"/>
      <c r="K79"/>
    </row>
    <row r="80" spans="1:12" x14ac:dyDescent="0.25">
      <c r="A80"/>
      <c r="K80"/>
    </row>
    <row r="81" spans="1:11" x14ac:dyDescent="0.25">
      <c r="A81"/>
      <c r="K81"/>
    </row>
    <row r="82" spans="1:11" x14ac:dyDescent="0.25">
      <c r="A82"/>
      <c r="K82"/>
    </row>
    <row r="83" spans="1:11" x14ac:dyDescent="0.25">
      <c r="A83"/>
      <c r="K83"/>
    </row>
    <row r="84" spans="1:11" x14ac:dyDescent="0.25">
      <c r="A84"/>
      <c r="K84"/>
    </row>
    <row r="85" spans="1:11" x14ac:dyDescent="0.25">
      <c r="A85"/>
      <c r="K85"/>
    </row>
    <row r="86" spans="1:11" x14ac:dyDescent="0.25">
      <c r="A86"/>
      <c r="K86"/>
    </row>
    <row r="87" spans="1:11" x14ac:dyDescent="0.25">
      <c r="A87"/>
      <c r="K87"/>
    </row>
    <row r="88" spans="1:11" x14ac:dyDescent="0.25">
      <c r="A88"/>
      <c r="K88"/>
    </row>
    <row r="89" spans="1:11" x14ac:dyDescent="0.25">
      <c r="A89"/>
      <c r="K89"/>
    </row>
    <row r="90" spans="1:11" x14ac:dyDescent="0.25">
      <c r="A90"/>
      <c r="K90"/>
    </row>
    <row r="91" spans="1:11" x14ac:dyDescent="0.25">
      <c r="A91"/>
      <c r="K91"/>
    </row>
    <row r="92" spans="1:11" x14ac:dyDescent="0.25">
      <c r="A92"/>
      <c r="K92"/>
    </row>
    <row r="93" spans="1:11" x14ac:dyDescent="0.25">
      <c r="A93"/>
      <c r="K93"/>
    </row>
    <row r="94" spans="1:11" x14ac:dyDescent="0.25">
      <c r="A94"/>
      <c r="K94"/>
    </row>
    <row r="95" spans="1:11" x14ac:dyDescent="0.25">
      <c r="A95"/>
      <c r="K95"/>
    </row>
    <row r="96" spans="1:11" x14ac:dyDescent="0.25">
      <c r="A96"/>
      <c r="K96"/>
    </row>
    <row r="97" spans="1:11" x14ac:dyDescent="0.25">
      <c r="A97"/>
      <c r="K97"/>
    </row>
    <row r="98" spans="1:11" x14ac:dyDescent="0.25">
      <c r="A98"/>
      <c r="K98"/>
    </row>
    <row r="99" spans="1:11" x14ac:dyDescent="0.25">
      <c r="A99"/>
      <c r="K99"/>
    </row>
    <row r="100" spans="1:11" x14ac:dyDescent="0.25">
      <c r="A100"/>
      <c r="K100"/>
    </row>
    <row r="101" spans="1:11" x14ac:dyDescent="0.25">
      <c r="A101"/>
      <c r="K101"/>
    </row>
    <row r="102" spans="1:11" x14ac:dyDescent="0.25">
      <c r="A102"/>
      <c r="K102"/>
    </row>
    <row r="103" spans="1:11" x14ac:dyDescent="0.25">
      <c r="A103"/>
      <c r="K103"/>
    </row>
    <row r="104" spans="1:11" x14ac:dyDescent="0.25">
      <c r="A104"/>
      <c r="K104"/>
    </row>
    <row r="105" spans="1:11" x14ac:dyDescent="0.25">
      <c r="A105"/>
      <c r="K105"/>
    </row>
    <row r="106" spans="1:11" x14ac:dyDescent="0.25">
      <c r="A106"/>
      <c r="K106"/>
    </row>
    <row r="107" spans="1:11" x14ac:dyDescent="0.25">
      <c r="A107"/>
      <c r="K107"/>
    </row>
    <row r="108" spans="1:11" x14ac:dyDescent="0.25">
      <c r="A108"/>
      <c r="K108"/>
    </row>
    <row r="109" spans="1:11" x14ac:dyDescent="0.25">
      <c r="A109"/>
      <c r="K109"/>
    </row>
    <row r="110" spans="1:11" x14ac:dyDescent="0.25">
      <c r="A110"/>
      <c r="K110"/>
    </row>
    <row r="111" spans="1:11" x14ac:dyDescent="0.25">
      <c r="A111"/>
      <c r="K111"/>
    </row>
    <row r="112" spans="1:11" x14ac:dyDescent="0.25">
      <c r="A112"/>
      <c r="K112"/>
    </row>
    <row r="113" spans="1:11" x14ac:dyDescent="0.25">
      <c r="A113"/>
      <c r="K113"/>
    </row>
    <row r="114" spans="1:11" x14ac:dyDescent="0.25">
      <c r="A114"/>
      <c r="K114"/>
    </row>
    <row r="115" spans="1:11" x14ac:dyDescent="0.25">
      <c r="A115"/>
      <c r="K115"/>
    </row>
    <row r="116" spans="1:11" x14ac:dyDescent="0.25">
      <c r="A116"/>
      <c r="K116"/>
    </row>
    <row r="117" spans="1:11" x14ac:dyDescent="0.25">
      <c r="A117"/>
      <c r="K117"/>
    </row>
    <row r="118" spans="1:11" x14ac:dyDescent="0.25">
      <c r="A118"/>
      <c r="K118"/>
    </row>
    <row r="119" spans="1:11" x14ac:dyDescent="0.25">
      <c r="A119"/>
      <c r="K119"/>
    </row>
    <row r="120" spans="1:11" x14ac:dyDescent="0.25">
      <c r="A120"/>
      <c r="K120"/>
    </row>
    <row r="121" spans="1:11" x14ac:dyDescent="0.25">
      <c r="A121"/>
      <c r="K121"/>
    </row>
    <row r="122" spans="1:11" x14ac:dyDescent="0.25">
      <c r="A122"/>
      <c r="K122"/>
    </row>
    <row r="123" spans="1:11" x14ac:dyDescent="0.25">
      <c r="A123"/>
      <c r="K123"/>
    </row>
    <row r="124" spans="1:11" x14ac:dyDescent="0.25">
      <c r="A124"/>
      <c r="K124"/>
    </row>
    <row r="125" spans="1:11" x14ac:dyDescent="0.25">
      <c r="A125"/>
      <c r="K125"/>
    </row>
    <row r="126" spans="1:11" x14ac:dyDescent="0.25">
      <c r="A126"/>
      <c r="K126"/>
    </row>
    <row r="127" spans="1:11" x14ac:dyDescent="0.25">
      <c r="A127"/>
      <c r="K127"/>
    </row>
    <row r="128" spans="1:11" x14ac:dyDescent="0.25">
      <c r="A128"/>
      <c r="K128"/>
    </row>
    <row r="129" spans="1:11" x14ac:dyDescent="0.25">
      <c r="A129"/>
      <c r="K129"/>
    </row>
    <row r="130" spans="1:11" x14ac:dyDescent="0.25">
      <c r="A130"/>
      <c r="K130"/>
    </row>
    <row r="131" spans="1:11" x14ac:dyDescent="0.25">
      <c r="A131"/>
      <c r="K131"/>
    </row>
    <row r="132" spans="1:11" x14ac:dyDescent="0.25">
      <c r="A132"/>
      <c r="K132"/>
    </row>
    <row r="133" spans="1:11" x14ac:dyDescent="0.25">
      <c r="A133"/>
      <c r="K133"/>
    </row>
    <row r="134" spans="1:11" x14ac:dyDescent="0.25">
      <c r="A134"/>
      <c r="K134"/>
    </row>
    <row r="135" spans="1:11" x14ac:dyDescent="0.25">
      <c r="A135"/>
      <c r="K135"/>
    </row>
    <row r="136" spans="1:11" x14ac:dyDescent="0.25">
      <c r="A136"/>
      <c r="K136"/>
    </row>
    <row r="137" spans="1:11" x14ac:dyDescent="0.25">
      <c r="A137"/>
      <c r="K137"/>
    </row>
    <row r="138" spans="1:11" x14ac:dyDescent="0.25">
      <c r="A138"/>
      <c r="K138"/>
    </row>
    <row r="139" spans="1:11" x14ac:dyDescent="0.25">
      <c r="A139"/>
      <c r="K139"/>
    </row>
    <row r="140" spans="1:11" x14ac:dyDescent="0.25">
      <c r="A140"/>
      <c r="K140"/>
    </row>
    <row r="141" spans="1:11" x14ac:dyDescent="0.25">
      <c r="A141"/>
      <c r="K141"/>
    </row>
    <row r="142" spans="1:11" x14ac:dyDescent="0.25">
      <c r="A142"/>
      <c r="K142"/>
    </row>
    <row r="143" spans="1:11" x14ac:dyDescent="0.25">
      <c r="A143"/>
      <c r="K143"/>
    </row>
    <row r="144" spans="1:11" x14ac:dyDescent="0.25">
      <c r="A144"/>
      <c r="K144"/>
    </row>
    <row r="145" spans="1:11" x14ac:dyDescent="0.25">
      <c r="A145"/>
      <c r="K145"/>
    </row>
    <row r="146" spans="1:11" x14ac:dyDescent="0.25">
      <c r="A146"/>
      <c r="K146"/>
    </row>
    <row r="147" spans="1:11" x14ac:dyDescent="0.25">
      <c r="A147"/>
      <c r="K147"/>
    </row>
    <row r="148" spans="1:11" x14ac:dyDescent="0.25">
      <c r="K148"/>
    </row>
    <row r="149" spans="1:11" x14ac:dyDescent="0.25">
      <c r="K149"/>
    </row>
    <row r="150" spans="1:11" x14ac:dyDescent="0.25">
      <c r="K150"/>
    </row>
    <row r="151" spans="1:11" x14ac:dyDescent="0.25">
      <c r="K151"/>
    </row>
    <row r="152" spans="1:11" x14ac:dyDescent="0.25">
      <c r="K152"/>
    </row>
    <row r="153" spans="1:11" x14ac:dyDescent="0.25">
      <c r="K153"/>
    </row>
    <row r="154" spans="1:11" x14ac:dyDescent="0.25">
      <c r="K154"/>
    </row>
    <row r="155" spans="1:11" x14ac:dyDescent="0.25">
      <c r="K155"/>
    </row>
    <row r="156" spans="1:11" x14ac:dyDescent="0.25">
      <c r="K156"/>
    </row>
    <row r="157" spans="1:11" x14ac:dyDescent="0.25">
      <c r="K157"/>
    </row>
    <row r="158" spans="1:11" x14ac:dyDescent="0.25">
      <c r="K158"/>
    </row>
    <row r="159" spans="1:11" x14ac:dyDescent="0.25">
      <c r="K159"/>
    </row>
    <row r="160" spans="1:11" x14ac:dyDescent="0.25">
      <c r="K160"/>
    </row>
    <row r="161" spans="11:11" x14ac:dyDescent="0.25">
      <c r="K161"/>
    </row>
    <row r="162" spans="11:11" x14ac:dyDescent="0.25">
      <c r="K162"/>
    </row>
    <row r="163" spans="11:11" x14ac:dyDescent="0.25">
      <c r="K163"/>
    </row>
    <row r="164" spans="11:11" x14ac:dyDescent="0.25">
      <c r="K164"/>
    </row>
    <row r="165" spans="11:11" x14ac:dyDescent="0.25">
      <c r="K165"/>
    </row>
    <row r="166" spans="11:11" x14ac:dyDescent="0.25">
      <c r="K166"/>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sheetData>
  <sheetProtection formatColumns="0"/>
  <mergeCells count="76">
    <mergeCell ref="B2:C5"/>
    <mergeCell ref="D2:I2"/>
    <mergeCell ref="D3:I3"/>
    <mergeCell ref="D4:I4"/>
    <mergeCell ref="D5:I5"/>
    <mergeCell ref="B72:D72"/>
    <mergeCell ref="H76:I76"/>
    <mergeCell ref="H77:I77"/>
    <mergeCell ref="E74:G74"/>
    <mergeCell ref="H36:H40"/>
    <mergeCell ref="I36:I40"/>
    <mergeCell ref="I67:I71"/>
    <mergeCell ref="B71:D71"/>
    <mergeCell ref="B47:B52"/>
    <mergeCell ref="C47:C52"/>
    <mergeCell ref="H47:H53"/>
    <mergeCell ref="I47:I53"/>
    <mergeCell ref="B36:B39"/>
    <mergeCell ref="C36:C39"/>
    <mergeCell ref="J67:J71"/>
    <mergeCell ref="J59:J66"/>
    <mergeCell ref="J54:J58"/>
    <mergeCell ref="B54:B57"/>
    <mergeCell ref="C54:C57"/>
    <mergeCell ref="H54:H58"/>
    <mergeCell ref="I54:I58"/>
    <mergeCell ref="B58:D58"/>
    <mergeCell ref="B59:B65"/>
    <mergeCell ref="C59:C65"/>
    <mergeCell ref="H59:H66"/>
    <mergeCell ref="I59:I66"/>
    <mergeCell ref="B66:D66"/>
    <mergeCell ref="B67:B70"/>
    <mergeCell ref="C67:C70"/>
    <mergeCell ref="H67:H71"/>
    <mergeCell ref="J47:J53"/>
    <mergeCell ref="B53:D53"/>
    <mergeCell ref="B41:B45"/>
    <mergeCell ref="C41:C45"/>
    <mergeCell ref="H41:H46"/>
    <mergeCell ref="I41:I46"/>
    <mergeCell ref="J41:J46"/>
    <mergeCell ref="B46:D46"/>
    <mergeCell ref="J36:J40"/>
    <mergeCell ref="B40:D40"/>
    <mergeCell ref="B30:B34"/>
    <mergeCell ref="C30:C34"/>
    <mergeCell ref="H30:H35"/>
    <mergeCell ref="I30:I35"/>
    <mergeCell ref="J30:J35"/>
    <mergeCell ref="B35:D35"/>
    <mergeCell ref="B24:B28"/>
    <mergeCell ref="C24:C28"/>
    <mergeCell ref="H24:H29"/>
    <mergeCell ref="I24:I29"/>
    <mergeCell ref="J24:J29"/>
    <mergeCell ref="B29:D29"/>
    <mergeCell ref="J16:J18"/>
    <mergeCell ref="B19:B22"/>
    <mergeCell ref="C19:C22"/>
    <mergeCell ref="H19:H23"/>
    <mergeCell ref="I19:I23"/>
    <mergeCell ref="J19:J23"/>
    <mergeCell ref="H16:H18"/>
    <mergeCell ref="B23:D23"/>
    <mergeCell ref="C14:I14"/>
    <mergeCell ref="B16:C18"/>
    <mergeCell ref="D16:D18"/>
    <mergeCell ref="E16:G16"/>
    <mergeCell ref="I16:I18"/>
    <mergeCell ref="C13:I13"/>
    <mergeCell ref="B7:J7"/>
    <mergeCell ref="B9:J9"/>
    <mergeCell ref="C10:I10"/>
    <mergeCell ref="C11:I11"/>
    <mergeCell ref="C12:I12"/>
  </mergeCells>
  <dataValidations count="5">
    <dataValidation type="whole" showInputMessage="1" showErrorMessage="1" sqref="E67:E70 G67:G70">
      <formula1>0</formula1>
      <formula2>5</formula2>
    </dataValidation>
    <dataValidation type="whole" allowBlank="1" showInputMessage="1" showErrorMessage="1" sqref="E54:E57 G54:G57">
      <formula1>0</formula1>
      <formula2>5</formula2>
    </dataValidation>
    <dataValidation type="whole" showInputMessage="1" showErrorMessage="1" sqref="G47:G52 G41:G45 G36:G39 G30:G34 G24:G28 G19:G22 E19:E22 E24:E28 E30:E34 E36:E39 E41:E45 E47:E52 E59:E65 G59:G65">
      <formula1>0</formula1>
      <formula2>5</formula2>
    </dataValidation>
    <dataValidation type="whole" allowBlank="1" showInputMessage="1" showErrorMessage="1" sqref="F54:F57">
      <formula1>1</formula1>
      <formula2>5</formula2>
    </dataValidation>
    <dataValidation type="whole" showInputMessage="1" showErrorMessage="1" sqref="F19:F22 F59:F65 F47:F52 F24:F28 F41:F45 F36:F39 F30:F34 F67:F70">
      <formula1>1</formula1>
      <formula2>5</formula2>
    </dataValidation>
  </dataValidations>
  <pageMargins left="0.7" right="0.7" top="0.75" bottom="0.75" header="0.3" footer="0.3"/>
  <pageSetup paperSize="175" scale="35" orientation="portrait" r:id="rId1"/>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8"/>
  <sheetViews>
    <sheetView showGridLines="0" view="pageBreakPreview" topLeftCell="A30" zoomScale="70" zoomScaleSheetLayoutView="70" workbookViewId="0">
      <selection activeCell="E35" sqref="E35"/>
    </sheetView>
  </sheetViews>
  <sheetFormatPr baseColWidth="10" defaultColWidth="11.42578125" defaultRowHeight="18" x14ac:dyDescent="0.25"/>
  <cols>
    <col min="1" max="1" width="5.28515625" style="92" customWidth="1"/>
    <col min="2" max="2" width="4.7109375" style="92" customWidth="1"/>
    <col min="3" max="3" width="57.28515625" style="92" customWidth="1"/>
    <col min="4" max="4" width="59.28515625" style="92" customWidth="1"/>
    <col min="5" max="5" width="37.42578125" style="92" customWidth="1"/>
    <col min="6" max="6" width="40.85546875" style="92" customWidth="1"/>
    <col min="7" max="7" width="37.85546875" style="92" customWidth="1"/>
    <col min="8" max="8" width="7" style="92" customWidth="1"/>
    <col min="9" max="9" width="8.28515625" style="92" customWidth="1"/>
    <col min="10" max="10" width="24.7109375" style="92" bestFit="1" customWidth="1"/>
    <col min="11" max="16384" width="11.42578125" style="92"/>
  </cols>
  <sheetData>
    <row r="1" spans="1:9" ht="18.75" thickBot="1" x14ac:dyDescent="0.3">
      <c r="A1" s="110"/>
      <c r="B1" s="110"/>
      <c r="C1" s="110"/>
      <c r="D1" s="110"/>
      <c r="E1" s="110"/>
      <c r="F1" s="110"/>
      <c r="G1" s="110"/>
      <c r="H1" s="110"/>
      <c r="I1" s="110"/>
    </row>
    <row r="2" spans="1:9" ht="36.950000000000003" customHeight="1" x14ac:dyDescent="0.25">
      <c r="A2" s="110"/>
      <c r="B2" s="235"/>
      <c r="C2" s="236"/>
      <c r="D2" s="778" t="s">
        <v>285</v>
      </c>
      <c r="E2" s="779"/>
      <c r="F2" s="780"/>
      <c r="G2" s="772" t="s">
        <v>286</v>
      </c>
      <c r="H2" s="773"/>
      <c r="I2" s="110"/>
    </row>
    <row r="3" spans="1:9" ht="36.950000000000003" customHeight="1" x14ac:dyDescent="0.25">
      <c r="A3" s="110"/>
      <c r="B3" s="237"/>
      <c r="C3" s="238"/>
      <c r="D3" s="781" t="s">
        <v>287</v>
      </c>
      <c r="E3" s="782"/>
      <c r="F3" s="783"/>
      <c r="G3" s="774" t="s">
        <v>288</v>
      </c>
      <c r="H3" s="775"/>
      <c r="I3" s="110"/>
    </row>
    <row r="4" spans="1:9" ht="36.950000000000003" customHeight="1" x14ac:dyDescent="0.25">
      <c r="A4" s="110"/>
      <c r="B4" s="237"/>
      <c r="C4" s="238"/>
      <c r="D4" s="781" t="s">
        <v>289</v>
      </c>
      <c r="E4" s="782"/>
      <c r="F4" s="783"/>
      <c r="G4" s="774" t="s">
        <v>290</v>
      </c>
      <c r="H4" s="775"/>
      <c r="I4" s="110"/>
    </row>
    <row r="5" spans="1:9" ht="36.950000000000003" customHeight="1" thickBot="1" x14ac:dyDescent="0.3">
      <c r="A5" s="110"/>
      <c r="B5" s="239"/>
      <c r="C5" s="240"/>
      <c r="D5" s="784" t="s">
        <v>291</v>
      </c>
      <c r="E5" s="785"/>
      <c r="F5" s="786"/>
      <c r="G5" s="776" t="s">
        <v>300</v>
      </c>
      <c r="H5" s="777"/>
      <c r="I5" s="110"/>
    </row>
    <row r="6" spans="1:9" ht="18.75" thickBot="1" x14ac:dyDescent="0.3">
      <c r="A6" s="110"/>
      <c r="B6" s="234"/>
      <c r="C6" s="234"/>
      <c r="D6" s="234"/>
      <c r="E6" s="234"/>
      <c r="F6" s="234"/>
      <c r="G6" s="234"/>
      <c r="H6" s="234"/>
      <c r="I6" s="110"/>
    </row>
    <row r="7" spans="1:9" ht="36.75" customHeight="1" thickBot="1" x14ac:dyDescent="0.3">
      <c r="A7" s="110"/>
      <c r="B7" s="765" t="s">
        <v>293</v>
      </c>
      <c r="C7" s="766"/>
      <c r="D7" s="766"/>
      <c r="E7" s="766"/>
      <c r="F7" s="766"/>
      <c r="G7" s="766"/>
      <c r="H7" s="767"/>
      <c r="I7" s="110"/>
    </row>
    <row r="8" spans="1:9" x14ac:dyDescent="0.25">
      <c r="A8" s="110"/>
      <c r="B8" s="93"/>
      <c r="C8" s="94" t="s">
        <v>249</v>
      </c>
      <c r="D8" s="768" t="s">
        <v>378</v>
      </c>
      <c r="E8" s="768"/>
      <c r="F8" s="768"/>
      <c r="G8" s="768"/>
      <c r="H8" s="95"/>
      <c r="I8" s="110"/>
    </row>
    <row r="9" spans="1:9" x14ac:dyDescent="0.25">
      <c r="A9" s="110"/>
      <c r="B9" s="93"/>
      <c r="C9" s="94" t="s">
        <v>250</v>
      </c>
      <c r="D9" s="769" t="s">
        <v>378</v>
      </c>
      <c r="E9" s="769"/>
      <c r="F9" s="769"/>
      <c r="G9" s="769"/>
      <c r="H9" s="95"/>
      <c r="I9" s="110"/>
    </row>
    <row r="10" spans="1:9" x14ac:dyDescent="0.25">
      <c r="A10" s="110"/>
      <c r="B10" s="93"/>
      <c r="C10" s="94" t="s">
        <v>251</v>
      </c>
      <c r="D10" s="770"/>
      <c r="E10" s="769"/>
      <c r="F10" s="769"/>
      <c r="G10" s="769"/>
      <c r="H10" s="95"/>
      <c r="I10" s="110"/>
    </row>
    <row r="11" spans="1:9" ht="18.75" thickBot="1" x14ac:dyDescent="0.3">
      <c r="A11" s="110"/>
      <c r="B11" s="93"/>
      <c r="C11" s="94"/>
      <c r="D11" s="190"/>
      <c r="E11" s="190"/>
      <c r="F11" s="190"/>
      <c r="G11" s="190"/>
      <c r="H11" s="95"/>
      <c r="I11" s="110"/>
    </row>
    <row r="12" spans="1:9" ht="36" customHeight="1" thickBot="1" x14ac:dyDescent="0.3">
      <c r="A12" s="110"/>
      <c r="B12" s="755" t="s">
        <v>294</v>
      </c>
      <c r="C12" s="756"/>
      <c r="D12" s="756"/>
      <c r="E12" s="756"/>
      <c r="F12" s="756"/>
      <c r="G12" s="756"/>
      <c r="H12" s="757"/>
      <c r="I12" s="110"/>
    </row>
    <row r="13" spans="1:9" x14ac:dyDescent="0.25">
      <c r="A13" s="110"/>
      <c r="B13" s="93"/>
      <c r="C13" s="96"/>
      <c r="D13" s="96"/>
      <c r="E13" s="96"/>
      <c r="F13" s="96"/>
      <c r="G13" s="96"/>
      <c r="H13" s="95"/>
      <c r="I13" s="110"/>
    </row>
    <row r="14" spans="1:9" x14ac:dyDescent="0.25">
      <c r="A14" s="110"/>
      <c r="B14" s="93"/>
      <c r="C14" s="771" t="s">
        <v>252</v>
      </c>
      <c r="D14" s="100"/>
      <c r="E14" s="100"/>
      <c r="F14" s="753"/>
      <c r="G14" s="753"/>
      <c r="H14" s="754"/>
      <c r="I14" s="110"/>
    </row>
    <row r="15" spans="1:9" x14ac:dyDescent="0.25">
      <c r="A15" s="110"/>
      <c r="B15" s="93"/>
      <c r="C15" s="771"/>
      <c r="D15" s="97">
        <f>Seguimiento!P39</f>
        <v>0</v>
      </c>
      <c r="E15" s="758">
        <f>(D15*D16)/100%</f>
        <v>0</v>
      </c>
      <c r="F15" s="753"/>
      <c r="G15" s="753"/>
      <c r="H15" s="754"/>
      <c r="I15" s="110"/>
    </row>
    <row r="16" spans="1:9" ht="40.5" customHeight="1" x14ac:dyDescent="0.25">
      <c r="A16" s="110"/>
      <c r="B16" s="93"/>
      <c r="C16" s="98" t="s">
        <v>253</v>
      </c>
      <c r="D16" s="99">
        <v>0.8</v>
      </c>
      <c r="E16" s="758"/>
      <c r="F16" s="753"/>
      <c r="G16" s="753"/>
      <c r="H16" s="754"/>
      <c r="I16" s="110"/>
    </row>
    <row r="17" spans="1:9" x14ac:dyDescent="0.25">
      <c r="A17" s="110"/>
      <c r="B17" s="93"/>
      <c r="C17" s="100" t="s">
        <v>254</v>
      </c>
      <c r="D17" s="101">
        <f>'Competencias 360'!I74</f>
        <v>1.9400000000000002</v>
      </c>
      <c r="E17" s="758">
        <f>(D17*D18)/5</f>
        <v>7.7600000000000016E-2</v>
      </c>
      <c r="F17" s="753"/>
      <c r="G17" s="753"/>
      <c r="H17" s="754"/>
      <c r="I17" s="110"/>
    </row>
    <row r="18" spans="1:9" x14ac:dyDescent="0.25">
      <c r="A18" s="110"/>
      <c r="B18" s="93"/>
      <c r="C18" s="100" t="s">
        <v>255</v>
      </c>
      <c r="D18" s="99">
        <v>0.2</v>
      </c>
      <c r="E18" s="758"/>
      <c r="F18" s="753"/>
      <c r="G18" s="753"/>
      <c r="H18" s="754"/>
      <c r="I18" s="110"/>
    </row>
    <row r="19" spans="1:9" x14ac:dyDescent="0.25">
      <c r="A19" s="110"/>
      <c r="B19" s="93"/>
      <c r="C19" s="100"/>
      <c r="D19" s="99"/>
      <c r="E19" s="102"/>
      <c r="F19" s="753"/>
      <c r="G19" s="753"/>
      <c r="H19" s="754"/>
      <c r="I19" s="110"/>
    </row>
    <row r="20" spans="1:9" x14ac:dyDescent="0.25">
      <c r="A20" s="110"/>
      <c r="B20" s="93"/>
      <c r="C20" s="100" t="s">
        <v>256</v>
      </c>
      <c r="D20" s="99"/>
      <c r="E20" s="97">
        <f>SUM(E15:E18)</f>
        <v>7.7600000000000016E-2</v>
      </c>
      <c r="F20" s="753"/>
      <c r="G20" s="753"/>
      <c r="H20" s="754"/>
      <c r="I20" s="110"/>
    </row>
    <row r="21" spans="1:9" x14ac:dyDescent="0.25">
      <c r="A21" s="110"/>
      <c r="B21" s="93"/>
      <c r="C21" s="96"/>
      <c r="D21" s="96"/>
      <c r="E21" s="96"/>
      <c r="F21" s="96"/>
      <c r="G21" s="753"/>
      <c r="H21" s="754"/>
      <c r="I21" s="110"/>
    </row>
    <row r="22" spans="1:9" x14ac:dyDescent="0.25">
      <c r="A22" s="110"/>
      <c r="B22" s="93"/>
      <c r="C22" s="761" t="s">
        <v>257</v>
      </c>
      <c r="D22" s="763">
        <v>0.05</v>
      </c>
      <c r="E22" s="759">
        <f>Seguimiento!P40</f>
        <v>0</v>
      </c>
      <c r="F22" s="96"/>
      <c r="G22" s="753"/>
      <c r="H22" s="754"/>
      <c r="I22" s="110"/>
    </row>
    <row r="23" spans="1:9" x14ac:dyDescent="0.25">
      <c r="A23" s="110"/>
      <c r="B23" s="93"/>
      <c r="C23" s="762"/>
      <c r="D23" s="764"/>
      <c r="E23" s="760"/>
      <c r="F23" s="96"/>
      <c r="G23" s="77"/>
      <c r="H23" s="104"/>
      <c r="I23" s="110"/>
    </row>
    <row r="24" spans="1:9" ht="18.75" thickBot="1" x14ac:dyDescent="0.3">
      <c r="A24" s="110"/>
      <c r="B24" s="93"/>
      <c r="C24" s="96"/>
      <c r="D24" s="96"/>
      <c r="E24" s="96"/>
      <c r="F24" s="96"/>
      <c r="G24" s="77"/>
      <c r="H24" s="104"/>
      <c r="I24" s="110"/>
    </row>
    <row r="25" spans="1:9" ht="18.75" thickBot="1" x14ac:dyDescent="0.3">
      <c r="A25" s="110"/>
      <c r="B25" s="93"/>
      <c r="C25" s="96"/>
      <c r="D25" s="191" t="s">
        <v>258</v>
      </c>
      <c r="E25" s="105">
        <f>E20+E22</f>
        <v>7.7600000000000016E-2</v>
      </c>
      <c r="F25" s="96"/>
      <c r="G25" s="77"/>
      <c r="H25" s="104"/>
      <c r="I25" s="110"/>
    </row>
    <row r="26" spans="1:9" x14ac:dyDescent="0.25">
      <c r="A26" s="110"/>
      <c r="B26" s="93"/>
      <c r="C26" s="96"/>
      <c r="D26" s="96"/>
      <c r="E26" s="96"/>
      <c r="F26" s="96"/>
      <c r="G26" s="96"/>
      <c r="H26" s="95"/>
      <c r="I26" s="110"/>
    </row>
    <row r="27" spans="1:9" x14ac:dyDescent="0.25">
      <c r="A27" s="110"/>
      <c r="B27" s="93"/>
      <c r="C27" s="96"/>
      <c r="D27" s="96"/>
      <c r="E27" s="96"/>
      <c r="F27" s="96"/>
      <c r="G27" s="96"/>
      <c r="H27" s="95"/>
      <c r="I27" s="110"/>
    </row>
    <row r="28" spans="1:9" x14ac:dyDescent="0.25">
      <c r="A28" s="110"/>
      <c r="B28" s="93"/>
      <c r="C28" s="96"/>
      <c r="D28" s="96"/>
      <c r="E28" s="96"/>
      <c r="F28" s="96"/>
      <c r="G28" s="96"/>
      <c r="H28" s="95"/>
      <c r="I28" s="110"/>
    </row>
    <row r="29" spans="1:9" x14ac:dyDescent="0.25">
      <c r="A29" s="110"/>
      <c r="B29" s="93"/>
      <c r="C29" s="96"/>
      <c r="D29" s="96"/>
      <c r="E29" s="96"/>
      <c r="F29" s="96"/>
      <c r="G29" s="96"/>
      <c r="H29" s="95"/>
      <c r="I29" s="110"/>
    </row>
    <row r="30" spans="1:9" x14ac:dyDescent="0.25">
      <c r="A30" s="110"/>
      <c r="B30" s="93"/>
      <c r="C30" s="106"/>
      <c r="D30" s="107"/>
      <c r="E30" s="96"/>
      <c r="F30" s="106"/>
      <c r="G30" s="107"/>
      <c r="H30" s="95"/>
      <c r="I30" s="110"/>
    </row>
    <row r="31" spans="1:9" x14ac:dyDescent="0.25">
      <c r="A31" s="110"/>
      <c r="B31" s="93"/>
      <c r="C31" s="752" t="s">
        <v>279</v>
      </c>
      <c r="D31" s="752"/>
      <c r="E31" s="96"/>
      <c r="F31" s="752" t="s">
        <v>259</v>
      </c>
      <c r="G31" s="752"/>
      <c r="H31" s="104"/>
      <c r="I31" s="110"/>
    </row>
    <row r="32" spans="1:9" x14ac:dyDescent="0.25">
      <c r="A32" s="110"/>
      <c r="B32" s="93"/>
      <c r="C32" s="96"/>
      <c r="D32" s="96"/>
      <c r="E32" s="96"/>
      <c r="F32" s="96"/>
      <c r="G32" s="96"/>
      <c r="H32" s="95"/>
      <c r="I32" s="110"/>
    </row>
    <row r="33" spans="1:9" x14ac:dyDescent="0.25">
      <c r="A33" s="110"/>
      <c r="B33" s="93"/>
      <c r="C33" s="96"/>
      <c r="D33" s="96"/>
      <c r="E33" s="96"/>
      <c r="F33" s="96"/>
      <c r="G33" s="96"/>
      <c r="H33" s="95"/>
      <c r="I33" s="110"/>
    </row>
    <row r="34" spans="1:9" x14ac:dyDescent="0.25">
      <c r="A34" s="110"/>
      <c r="B34" s="93"/>
      <c r="C34" s="96"/>
      <c r="D34" s="96"/>
      <c r="E34" s="96"/>
      <c r="F34" s="96"/>
      <c r="G34" s="96"/>
      <c r="H34" s="95"/>
      <c r="I34" s="110"/>
    </row>
    <row r="35" spans="1:9" x14ac:dyDescent="0.25">
      <c r="A35" s="110"/>
      <c r="B35" s="93"/>
      <c r="C35" s="96"/>
      <c r="D35" s="169" t="s">
        <v>260</v>
      </c>
      <c r="E35" s="246"/>
      <c r="F35" s="96"/>
      <c r="G35" s="96"/>
      <c r="H35" s="95"/>
      <c r="I35" s="110"/>
    </row>
    <row r="36" spans="1:9" x14ac:dyDescent="0.25">
      <c r="A36" s="110"/>
      <c r="B36" s="93"/>
      <c r="C36" s="96"/>
      <c r="D36" s="169" t="s">
        <v>261</v>
      </c>
      <c r="E36" s="168">
        <v>2020</v>
      </c>
      <c r="F36" s="96"/>
      <c r="G36" s="96"/>
      <c r="H36" s="95"/>
      <c r="I36" s="110"/>
    </row>
    <row r="37" spans="1:9" ht="18.75" thickBot="1" x14ac:dyDescent="0.3">
      <c r="A37" s="110"/>
      <c r="B37" s="103"/>
      <c r="C37" s="108"/>
      <c r="D37" s="108"/>
      <c r="E37" s="108"/>
      <c r="F37" s="108"/>
      <c r="G37" s="108"/>
      <c r="H37" s="109"/>
      <c r="I37" s="110"/>
    </row>
    <row r="38" spans="1:9" x14ac:dyDescent="0.25">
      <c r="A38" s="110"/>
      <c r="B38" s="110"/>
      <c r="C38" s="110"/>
      <c r="D38" s="110"/>
      <c r="E38" s="110"/>
      <c r="F38" s="110"/>
      <c r="G38" s="110"/>
      <c r="H38" s="110"/>
      <c r="I38" s="110"/>
    </row>
  </sheetData>
  <mergeCells count="23">
    <mergeCell ref="G2:H2"/>
    <mergeCell ref="G3:H3"/>
    <mergeCell ref="G4:H4"/>
    <mergeCell ref="G5:H5"/>
    <mergeCell ref="D2:F2"/>
    <mergeCell ref="D3:F3"/>
    <mergeCell ref="D4:F4"/>
    <mergeCell ref="D5:F5"/>
    <mergeCell ref="B7:H7"/>
    <mergeCell ref="D8:G8"/>
    <mergeCell ref="D9:G9"/>
    <mergeCell ref="D10:G10"/>
    <mergeCell ref="C14:C15"/>
    <mergeCell ref="E15:E16"/>
    <mergeCell ref="C31:D31"/>
    <mergeCell ref="G21:H22"/>
    <mergeCell ref="B12:H12"/>
    <mergeCell ref="F14:H20"/>
    <mergeCell ref="E17:E18"/>
    <mergeCell ref="E22:E23"/>
    <mergeCell ref="C22:C23"/>
    <mergeCell ref="D22:D23"/>
    <mergeCell ref="F31:G31"/>
  </mergeCells>
  <pageMargins left="0.7" right="0.7" top="0.75" bottom="0.75" header="0.3" footer="0.3"/>
  <pageSetup paperSize="175" scale="34" orientation="landscape" r:id="rId1"/>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794" t="s">
        <v>262</v>
      </c>
      <c r="C2" s="38" t="s">
        <v>2</v>
      </c>
      <c r="D2" s="37"/>
      <c r="E2" s="37"/>
    </row>
    <row r="3" spans="2:5" x14ac:dyDescent="0.25">
      <c r="B3" s="794"/>
      <c r="C3" s="39" t="s">
        <v>263</v>
      </c>
    </row>
    <row r="4" spans="2:5" x14ac:dyDescent="0.25">
      <c r="B4" s="794"/>
      <c r="C4" s="39" t="s">
        <v>264</v>
      </c>
    </row>
    <row r="5" spans="2:5" x14ac:dyDescent="0.25">
      <c r="B5" s="794"/>
      <c r="C5" s="39" t="s">
        <v>265</v>
      </c>
    </row>
    <row r="6" spans="2:5" x14ac:dyDescent="0.25">
      <c r="B6" s="794"/>
      <c r="C6" s="792" t="s">
        <v>266</v>
      </c>
    </row>
    <row r="7" spans="2:5" x14ac:dyDescent="0.25">
      <c r="B7" s="794"/>
      <c r="C7" s="793"/>
    </row>
    <row r="8" spans="2:5" ht="135.75" customHeight="1" x14ac:dyDescent="0.25">
      <c r="B8" s="787" t="s">
        <v>14</v>
      </c>
      <c r="C8" s="41" t="s">
        <v>18</v>
      </c>
      <c r="D8" s="44" t="s">
        <v>267</v>
      </c>
    </row>
    <row r="9" spans="2:5" ht="106.5" customHeight="1" x14ac:dyDescent="0.25">
      <c r="B9" s="788"/>
      <c r="C9" s="42" t="s">
        <v>19</v>
      </c>
      <c r="D9" s="45" t="s">
        <v>268</v>
      </c>
    </row>
    <row r="10" spans="2:5" ht="60" x14ac:dyDescent="0.25">
      <c r="B10" s="788"/>
      <c r="C10" s="41" t="s">
        <v>20</v>
      </c>
      <c r="D10" s="45" t="s">
        <v>269</v>
      </c>
    </row>
    <row r="11" spans="2:5" ht="45" x14ac:dyDescent="0.25">
      <c r="B11" s="788"/>
      <c r="C11" s="43" t="s">
        <v>21</v>
      </c>
      <c r="D11" s="46" t="s">
        <v>270</v>
      </c>
    </row>
    <row r="12" spans="2:5" ht="75" x14ac:dyDescent="0.25">
      <c r="B12" s="788"/>
      <c r="C12" s="43" t="s">
        <v>22</v>
      </c>
      <c r="D12" s="46" t="s">
        <v>271</v>
      </c>
    </row>
    <row r="13" spans="2:5" ht="51.75" customHeight="1" x14ac:dyDescent="0.25">
      <c r="B13" s="788"/>
      <c r="C13" s="43" t="s">
        <v>23</v>
      </c>
      <c r="D13" s="47" t="s">
        <v>272</v>
      </c>
    </row>
    <row r="14" spans="2:5" ht="48" customHeight="1" x14ac:dyDescent="0.25">
      <c r="B14" s="788"/>
      <c r="C14" s="41" t="s">
        <v>273</v>
      </c>
    </row>
    <row r="15" spans="2:5" ht="39" customHeight="1" x14ac:dyDescent="0.25">
      <c r="B15" s="789"/>
      <c r="C15" s="41" t="s">
        <v>274</v>
      </c>
    </row>
    <row r="16" spans="2:5" ht="39" customHeight="1" x14ac:dyDescent="0.25">
      <c r="B16" s="790" t="s">
        <v>275</v>
      </c>
      <c r="C16" s="40" t="s">
        <v>131</v>
      </c>
    </row>
    <row r="17" spans="2:3" x14ac:dyDescent="0.25">
      <c r="B17" s="791"/>
      <c r="C17" s="40" t="s">
        <v>276</v>
      </c>
    </row>
    <row r="18" spans="2:3" x14ac:dyDescent="0.25">
      <c r="B18" s="791"/>
      <c r="C18" s="48" t="s">
        <v>133</v>
      </c>
    </row>
    <row r="19" spans="2:3" x14ac:dyDescent="0.25">
      <c r="B19" s="791"/>
      <c r="C19" s="48" t="s">
        <v>134</v>
      </c>
    </row>
    <row r="20" spans="2:3" x14ac:dyDescent="0.25">
      <c r="B20" s="791"/>
      <c r="C20" s="48" t="s">
        <v>277</v>
      </c>
    </row>
    <row r="21" spans="2:3" x14ac:dyDescent="0.25">
      <c r="B21" s="791"/>
      <c r="C21" s="48" t="s">
        <v>278</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85" customWidth="1"/>
    <col min="2" max="2" width="38.28515625" style="85" customWidth="1"/>
    <col min="3" max="3" width="15.28515625" style="85" bestFit="1" customWidth="1"/>
    <col min="4" max="8" width="10.85546875" style="85"/>
    <col min="9" max="9" width="17.85546875" style="85" customWidth="1"/>
    <col min="10" max="10" width="3.140625" style="85" customWidth="1"/>
    <col min="11" max="11" width="3.42578125" style="85" customWidth="1"/>
    <col min="12" max="12" width="38.42578125" style="85" customWidth="1"/>
    <col min="13" max="13" width="15.28515625" style="85" customWidth="1"/>
    <col min="14" max="16" width="10.85546875" style="85"/>
    <col min="17" max="17" width="11.5703125" style="85" customWidth="1"/>
    <col min="18" max="19" width="10.85546875" style="85"/>
    <col min="20" max="20" width="17.85546875" style="85" customWidth="1"/>
    <col min="21" max="21" width="3.28515625" style="85" customWidth="1"/>
    <col min="22" max="16384" width="10.85546875" style="85"/>
  </cols>
  <sheetData>
    <row r="1" spans="1:21" x14ac:dyDescent="0.25">
      <c r="A1" s="86"/>
      <c r="B1" s="86"/>
      <c r="C1" s="86"/>
      <c r="D1" s="86"/>
      <c r="E1" s="86"/>
      <c r="F1" s="86"/>
      <c r="G1" s="86"/>
      <c r="H1" s="86"/>
      <c r="I1" s="86"/>
      <c r="J1" s="86"/>
      <c r="K1" s="86"/>
      <c r="L1" s="86"/>
      <c r="M1" s="86"/>
      <c r="N1" s="86"/>
      <c r="O1" s="86"/>
      <c r="P1" s="86"/>
      <c r="Q1" s="86"/>
      <c r="R1" s="86"/>
      <c r="S1" s="86"/>
      <c r="T1" s="86"/>
    </row>
    <row r="2" spans="1:21" x14ac:dyDescent="0.25">
      <c r="A2" s="86"/>
      <c r="B2" s="86"/>
      <c r="C2" s="86"/>
      <c r="D2" s="86"/>
      <c r="E2" s="86"/>
      <c r="F2" s="86"/>
      <c r="G2" s="86"/>
      <c r="H2" s="86"/>
      <c r="I2" s="86"/>
      <c r="J2" s="86"/>
      <c r="K2" s="86"/>
      <c r="L2" s="86"/>
      <c r="M2" s="86"/>
      <c r="N2" s="86"/>
      <c r="O2" s="86"/>
      <c r="P2" s="86"/>
      <c r="Q2" s="86"/>
      <c r="R2" s="86"/>
      <c r="S2" s="86"/>
      <c r="T2" s="86"/>
    </row>
    <row r="3" spans="1:21" x14ac:dyDescent="0.25">
      <c r="A3" s="86"/>
      <c r="B3" s="86"/>
      <c r="C3" s="86"/>
      <c r="D3" s="86"/>
      <c r="E3" s="86"/>
      <c r="F3" s="86"/>
      <c r="G3" s="86"/>
      <c r="H3" s="86"/>
      <c r="I3" s="86"/>
      <c r="J3" s="86"/>
      <c r="K3" s="86"/>
      <c r="L3" s="112"/>
      <c r="M3" s="112"/>
      <c r="N3" s="112"/>
      <c r="O3" s="112"/>
      <c r="P3" s="112"/>
      <c r="Q3" s="112"/>
      <c r="R3" s="112"/>
      <c r="S3" s="112"/>
      <c r="T3" s="112"/>
    </row>
    <row r="4" spans="1:21" ht="24.75" customHeight="1" x14ac:dyDescent="0.25">
      <c r="A4" s="164"/>
      <c r="B4" s="112"/>
      <c r="C4" s="112"/>
      <c r="D4" s="112"/>
      <c r="E4" s="112"/>
      <c r="F4" s="112"/>
      <c r="G4" s="112"/>
      <c r="H4" s="112"/>
      <c r="I4" s="112"/>
      <c r="J4" s="112"/>
      <c r="K4" s="86"/>
      <c r="L4" s="324" t="s">
        <v>51</v>
      </c>
      <c r="M4" s="324"/>
      <c r="N4" s="324"/>
      <c r="O4" s="324"/>
      <c r="P4" s="324"/>
      <c r="Q4" s="324"/>
      <c r="R4" s="324"/>
      <c r="S4" s="324"/>
      <c r="T4" s="324"/>
      <c r="U4" s="111"/>
    </row>
    <row r="5" spans="1:21" x14ac:dyDescent="0.25">
      <c r="A5" s="111"/>
      <c r="B5" s="112"/>
      <c r="C5" s="112"/>
      <c r="D5" s="112"/>
      <c r="E5" s="112"/>
      <c r="F5" s="112"/>
      <c r="G5" s="112"/>
      <c r="H5" s="112"/>
      <c r="I5" s="112"/>
      <c r="J5" s="112"/>
      <c r="K5" s="86"/>
      <c r="L5" s="113"/>
      <c r="M5" s="113"/>
      <c r="N5" s="113"/>
      <c r="O5" s="113"/>
      <c r="P5" s="113"/>
      <c r="Q5" s="113"/>
      <c r="R5" s="113"/>
      <c r="S5" s="113"/>
      <c r="T5" s="113"/>
      <c r="U5" s="111"/>
    </row>
    <row r="6" spans="1:21" x14ac:dyDescent="0.25">
      <c r="A6" s="111"/>
      <c r="B6" s="112"/>
      <c r="C6" s="112"/>
      <c r="D6" s="112"/>
      <c r="E6" s="112"/>
      <c r="F6" s="112"/>
      <c r="G6" s="112"/>
      <c r="H6" s="112"/>
      <c r="I6" s="112"/>
      <c r="J6" s="112"/>
      <c r="K6" s="86"/>
      <c r="L6" s="113"/>
      <c r="M6" s="113"/>
      <c r="N6" s="113"/>
      <c r="O6" s="113"/>
      <c r="P6" s="113"/>
      <c r="Q6" s="113"/>
      <c r="R6" s="113"/>
      <c r="S6" s="113"/>
      <c r="T6" s="113"/>
      <c r="U6" s="111"/>
    </row>
    <row r="7" spans="1:21" ht="16.5" thickBot="1" x14ac:dyDescent="0.3">
      <c r="A7" s="111"/>
      <c r="B7" s="112"/>
      <c r="C7" s="112"/>
      <c r="D7" s="112"/>
      <c r="E7" s="112"/>
      <c r="F7" s="112"/>
      <c r="G7" s="112"/>
      <c r="H7" s="112"/>
      <c r="I7" s="112"/>
      <c r="J7" s="112"/>
      <c r="K7" s="86"/>
      <c r="L7" s="113"/>
      <c r="M7" s="113"/>
      <c r="N7" s="113"/>
      <c r="O7" s="113"/>
      <c r="P7" s="113"/>
      <c r="Q7" s="113"/>
      <c r="R7" s="113"/>
      <c r="S7" s="113"/>
      <c r="T7" s="113"/>
      <c r="U7" s="111"/>
    </row>
    <row r="8" spans="1:21" x14ac:dyDescent="0.25">
      <c r="A8" s="111"/>
      <c r="B8" s="112"/>
      <c r="C8" s="112"/>
      <c r="D8" s="112"/>
      <c r="E8" s="112"/>
      <c r="F8" s="112"/>
      <c r="G8" s="112"/>
      <c r="H8" s="112"/>
      <c r="I8" s="112"/>
      <c r="J8" s="112"/>
      <c r="K8" s="113"/>
      <c r="L8" s="325" t="s">
        <v>52</v>
      </c>
      <c r="M8" s="326"/>
      <c r="N8" s="326"/>
      <c r="O8" s="326"/>
      <c r="P8" s="326"/>
      <c r="Q8" s="326"/>
      <c r="R8" s="326"/>
      <c r="S8" s="326"/>
      <c r="T8" s="327"/>
      <c r="U8" s="111"/>
    </row>
    <row r="9" spans="1:21" ht="66.95" customHeight="1" x14ac:dyDescent="0.25">
      <c r="A9" s="111"/>
      <c r="B9" s="363" t="s">
        <v>53</v>
      </c>
      <c r="C9" s="363"/>
      <c r="D9" s="363"/>
      <c r="E9" s="363"/>
      <c r="F9" s="363"/>
      <c r="G9" s="363"/>
      <c r="H9" s="363"/>
      <c r="I9" s="363"/>
      <c r="J9" s="182"/>
      <c r="K9" s="113"/>
      <c r="L9" s="328"/>
      <c r="M9" s="329"/>
      <c r="N9" s="329"/>
      <c r="O9" s="329"/>
      <c r="P9" s="329"/>
      <c r="Q9" s="329"/>
      <c r="R9" s="329"/>
      <c r="S9" s="329"/>
      <c r="T9" s="330"/>
      <c r="U9" s="111"/>
    </row>
    <row r="10" spans="1:21" ht="35.25" customHeight="1" thickBot="1" x14ac:dyDescent="0.3">
      <c r="A10" s="111"/>
      <c r="B10" s="182"/>
      <c r="C10" s="182"/>
      <c r="D10" s="182"/>
      <c r="E10" s="182"/>
      <c r="F10" s="182"/>
      <c r="G10" s="182"/>
      <c r="H10" s="182"/>
      <c r="I10" s="182"/>
      <c r="J10" s="182"/>
      <c r="K10" s="113"/>
      <c r="L10" s="328"/>
      <c r="M10" s="329"/>
      <c r="N10" s="329"/>
      <c r="O10" s="329"/>
      <c r="P10" s="329"/>
      <c r="Q10" s="329"/>
      <c r="R10" s="329"/>
      <c r="S10" s="329"/>
      <c r="T10" s="330"/>
      <c r="U10" s="111"/>
    </row>
    <row r="11" spans="1:21" ht="32.25" customHeight="1" thickBot="1" x14ac:dyDescent="0.45">
      <c r="A11" s="111"/>
      <c r="B11" s="364" t="s">
        <v>54</v>
      </c>
      <c r="C11" s="364"/>
      <c r="D11" s="364"/>
      <c r="E11" s="364"/>
      <c r="F11" s="364"/>
      <c r="G11" s="364"/>
      <c r="H11" s="364"/>
      <c r="I11" s="364"/>
      <c r="J11" s="183"/>
      <c r="K11" s="113"/>
      <c r="L11" s="116"/>
      <c r="M11" s="343" t="s">
        <v>55</v>
      </c>
      <c r="N11" s="344"/>
      <c r="O11" s="344"/>
      <c r="P11" s="345"/>
      <c r="Q11" s="115" t="s">
        <v>56</v>
      </c>
      <c r="R11" s="117"/>
      <c r="S11" s="117"/>
      <c r="T11" s="118"/>
      <c r="U11" s="111"/>
    </row>
    <row r="12" spans="1:21" ht="60.75" customHeight="1" thickBot="1" x14ac:dyDescent="0.3">
      <c r="A12" s="111"/>
      <c r="B12" s="113"/>
      <c r="C12" s="113"/>
      <c r="D12" s="114"/>
      <c r="E12" s="113"/>
      <c r="F12" s="113"/>
      <c r="G12" s="114"/>
      <c r="H12" s="113"/>
      <c r="I12" s="113"/>
      <c r="J12" s="113"/>
      <c r="K12" s="113"/>
      <c r="L12" s="116"/>
      <c r="M12" s="321" t="s">
        <v>57</v>
      </c>
      <c r="N12" s="322"/>
      <c r="O12" s="322"/>
      <c r="P12" s="323"/>
      <c r="Q12" s="120">
        <v>5</v>
      </c>
      <c r="R12" s="117"/>
      <c r="S12" s="117"/>
      <c r="T12" s="118"/>
      <c r="U12" s="111"/>
    </row>
    <row r="13" spans="1:21" ht="26.25" customHeight="1" x14ac:dyDescent="0.25">
      <c r="A13" s="111"/>
      <c r="B13" s="324" t="s">
        <v>58</v>
      </c>
      <c r="C13" s="324"/>
      <c r="D13" s="324"/>
      <c r="E13" s="324"/>
      <c r="F13" s="324"/>
      <c r="G13" s="324"/>
      <c r="H13" s="324"/>
      <c r="I13" s="324"/>
      <c r="J13" s="170"/>
      <c r="K13" s="113"/>
      <c r="L13" s="116"/>
      <c r="M13" s="331" t="s">
        <v>59</v>
      </c>
      <c r="N13" s="332"/>
      <c r="O13" s="332"/>
      <c r="P13" s="333"/>
      <c r="Q13" s="346">
        <v>4</v>
      </c>
      <c r="R13" s="117"/>
      <c r="S13" s="117"/>
      <c r="T13" s="118"/>
      <c r="U13" s="111"/>
    </row>
    <row r="14" spans="1:21" ht="38.25" customHeight="1" thickBot="1" x14ac:dyDescent="0.3">
      <c r="A14" s="111"/>
      <c r="B14" s="113"/>
      <c r="C14" s="113"/>
      <c r="D14" s="113"/>
      <c r="E14" s="113"/>
      <c r="F14" s="113"/>
      <c r="G14" s="113"/>
      <c r="H14" s="113"/>
      <c r="I14" s="113"/>
      <c r="J14" s="113"/>
      <c r="K14" s="113"/>
      <c r="L14" s="116"/>
      <c r="M14" s="337"/>
      <c r="N14" s="338"/>
      <c r="O14" s="338"/>
      <c r="P14" s="339"/>
      <c r="Q14" s="347"/>
      <c r="R14" s="117"/>
      <c r="S14" s="117"/>
      <c r="T14" s="118"/>
      <c r="U14" s="111"/>
    </row>
    <row r="15" spans="1:21" ht="66.75" customHeight="1" thickBot="1" x14ac:dyDescent="0.3">
      <c r="A15" s="111"/>
      <c r="B15" s="115" t="s">
        <v>60</v>
      </c>
      <c r="C15" s="321" t="s">
        <v>61</v>
      </c>
      <c r="D15" s="322"/>
      <c r="E15" s="322"/>
      <c r="F15" s="322"/>
      <c r="G15" s="322"/>
      <c r="H15" s="322"/>
      <c r="I15" s="323"/>
      <c r="J15" s="181"/>
      <c r="K15" s="113"/>
      <c r="L15" s="116"/>
      <c r="M15" s="331" t="s">
        <v>62</v>
      </c>
      <c r="N15" s="332"/>
      <c r="O15" s="332"/>
      <c r="P15" s="333"/>
      <c r="Q15" s="346">
        <v>3</v>
      </c>
      <c r="R15" s="117"/>
      <c r="S15" s="117"/>
      <c r="T15" s="118"/>
      <c r="U15" s="111"/>
    </row>
    <row r="16" spans="1:21" ht="24.75" customHeight="1" thickBot="1" x14ac:dyDescent="0.3">
      <c r="A16" s="111"/>
      <c r="B16" s="340" t="s">
        <v>63</v>
      </c>
      <c r="C16" s="331" t="s">
        <v>64</v>
      </c>
      <c r="D16" s="332"/>
      <c r="E16" s="332"/>
      <c r="F16" s="332"/>
      <c r="G16" s="332"/>
      <c r="H16" s="332"/>
      <c r="I16" s="333"/>
      <c r="J16" s="181"/>
      <c r="K16" s="113"/>
      <c r="L16" s="116"/>
      <c r="M16" s="337"/>
      <c r="N16" s="338"/>
      <c r="O16" s="338"/>
      <c r="P16" s="339"/>
      <c r="Q16" s="347"/>
      <c r="R16" s="117"/>
      <c r="S16" s="117"/>
      <c r="T16" s="118"/>
      <c r="U16" s="111"/>
    </row>
    <row r="17" spans="1:21" ht="51.75" customHeight="1" thickBot="1" x14ac:dyDescent="0.3">
      <c r="A17" s="111"/>
      <c r="B17" s="341"/>
      <c r="C17" s="334"/>
      <c r="D17" s="335"/>
      <c r="E17" s="335"/>
      <c r="F17" s="335"/>
      <c r="G17" s="335"/>
      <c r="H17" s="335"/>
      <c r="I17" s="336"/>
      <c r="J17" s="181"/>
      <c r="K17" s="113"/>
      <c r="L17" s="116"/>
      <c r="M17" s="321" t="s">
        <v>65</v>
      </c>
      <c r="N17" s="322"/>
      <c r="O17" s="322"/>
      <c r="P17" s="323"/>
      <c r="Q17" s="120">
        <v>2</v>
      </c>
      <c r="R17" s="117"/>
      <c r="S17" s="117"/>
      <c r="T17" s="118"/>
      <c r="U17" s="111"/>
    </row>
    <row r="18" spans="1:21" ht="61.5" customHeight="1" thickBot="1" x14ac:dyDescent="0.3">
      <c r="A18" s="111"/>
      <c r="B18" s="342"/>
      <c r="C18" s="337"/>
      <c r="D18" s="338"/>
      <c r="E18" s="338"/>
      <c r="F18" s="338"/>
      <c r="G18" s="338"/>
      <c r="H18" s="338"/>
      <c r="I18" s="339"/>
      <c r="J18" s="181"/>
      <c r="K18" s="113"/>
      <c r="L18" s="121"/>
      <c r="M18" s="321" t="s">
        <v>66</v>
      </c>
      <c r="N18" s="322"/>
      <c r="O18" s="322"/>
      <c r="P18" s="323"/>
      <c r="Q18" s="120">
        <v>1</v>
      </c>
      <c r="R18" s="179"/>
      <c r="S18" s="179"/>
      <c r="T18" s="180"/>
      <c r="U18" s="111"/>
    </row>
    <row r="19" spans="1:21" ht="90" customHeight="1" thickBot="1" x14ac:dyDescent="0.3">
      <c r="A19" s="111"/>
      <c r="B19" s="119" t="s">
        <v>67</v>
      </c>
      <c r="C19" s="321" t="s">
        <v>68</v>
      </c>
      <c r="D19" s="322"/>
      <c r="E19" s="322"/>
      <c r="F19" s="322"/>
      <c r="G19" s="322"/>
      <c r="H19" s="322"/>
      <c r="I19" s="323"/>
      <c r="J19" s="181"/>
      <c r="K19" s="113"/>
      <c r="L19" s="360" t="s">
        <v>69</v>
      </c>
      <c r="M19" s="361"/>
      <c r="N19" s="361"/>
      <c r="O19" s="361"/>
      <c r="P19" s="361"/>
      <c r="Q19" s="361"/>
      <c r="R19" s="361"/>
      <c r="S19" s="361"/>
      <c r="T19" s="362"/>
      <c r="U19" s="111"/>
    </row>
    <row r="20" spans="1:21" ht="48.75" customHeight="1" x14ac:dyDescent="0.25">
      <c r="A20" s="111"/>
      <c r="B20" s="340" t="s">
        <v>70</v>
      </c>
      <c r="C20" s="331" t="s">
        <v>71</v>
      </c>
      <c r="D20" s="332"/>
      <c r="E20" s="332"/>
      <c r="F20" s="332"/>
      <c r="G20" s="332"/>
      <c r="H20" s="332"/>
      <c r="I20" s="333"/>
      <c r="J20" s="181"/>
      <c r="K20" s="113"/>
      <c r="L20" s="122" t="s">
        <v>72</v>
      </c>
      <c r="M20" s="351" t="s">
        <v>73</v>
      </c>
      <c r="N20" s="352"/>
      <c r="O20" s="352"/>
      <c r="P20" s="352"/>
      <c r="Q20" s="352"/>
      <c r="R20" s="352"/>
      <c r="S20" s="352"/>
      <c r="T20" s="353"/>
      <c r="U20" s="111"/>
    </row>
    <row r="21" spans="1:21" ht="38.25" customHeight="1" thickBot="1" x14ac:dyDescent="0.3">
      <c r="A21" s="111"/>
      <c r="B21" s="342"/>
      <c r="C21" s="337"/>
      <c r="D21" s="338"/>
      <c r="E21" s="338"/>
      <c r="F21" s="338"/>
      <c r="G21" s="338"/>
      <c r="H21" s="338"/>
      <c r="I21" s="339"/>
      <c r="J21" s="181"/>
      <c r="K21" s="113"/>
      <c r="L21" s="123"/>
      <c r="M21" s="354"/>
      <c r="N21" s="355"/>
      <c r="O21" s="355"/>
      <c r="P21" s="355"/>
      <c r="Q21" s="355"/>
      <c r="R21" s="355"/>
      <c r="S21" s="355"/>
      <c r="T21" s="356"/>
      <c r="U21" s="111"/>
    </row>
    <row r="22" spans="1:21" ht="15" customHeight="1" x14ac:dyDescent="0.25">
      <c r="A22" s="111"/>
      <c r="B22" s="340" t="s">
        <v>74</v>
      </c>
      <c r="C22" s="331" t="s">
        <v>75</v>
      </c>
      <c r="D22" s="332"/>
      <c r="E22" s="332"/>
      <c r="F22" s="332"/>
      <c r="G22" s="332"/>
      <c r="H22" s="332"/>
      <c r="I22" s="333"/>
      <c r="J22" s="181"/>
      <c r="K22" s="113"/>
      <c r="L22" s="125" t="s">
        <v>76</v>
      </c>
      <c r="M22" s="351" t="s">
        <v>77</v>
      </c>
      <c r="N22" s="352"/>
      <c r="O22" s="352"/>
      <c r="P22" s="352"/>
      <c r="Q22" s="352"/>
      <c r="R22" s="352"/>
      <c r="S22" s="352"/>
      <c r="T22" s="353"/>
      <c r="U22" s="111"/>
    </row>
    <row r="23" spans="1:21" ht="59.25" customHeight="1" x14ac:dyDescent="0.25">
      <c r="A23" s="111"/>
      <c r="B23" s="341"/>
      <c r="C23" s="334"/>
      <c r="D23" s="335"/>
      <c r="E23" s="335"/>
      <c r="F23" s="335"/>
      <c r="G23" s="335"/>
      <c r="H23" s="335"/>
      <c r="I23" s="336"/>
      <c r="J23" s="181"/>
      <c r="K23" s="113"/>
      <c r="L23" s="126"/>
      <c r="M23" s="354"/>
      <c r="N23" s="355"/>
      <c r="O23" s="355"/>
      <c r="P23" s="355"/>
      <c r="Q23" s="355"/>
      <c r="R23" s="355"/>
      <c r="S23" s="355"/>
      <c r="T23" s="356"/>
      <c r="U23" s="111"/>
    </row>
    <row r="24" spans="1:21" ht="75" customHeight="1" thickBot="1" x14ac:dyDescent="0.3">
      <c r="A24" s="111"/>
      <c r="B24" s="342"/>
      <c r="C24" s="337"/>
      <c r="D24" s="338"/>
      <c r="E24" s="338"/>
      <c r="F24" s="338"/>
      <c r="G24" s="338"/>
      <c r="H24" s="338"/>
      <c r="I24" s="339"/>
      <c r="J24" s="181"/>
      <c r="K24" s="113"/>
      <c r="L24" s="127" t="s">
        <v>78</v>
      </c>
      <c r="M24" s="348" t="s">
        <v>79</v>
      </c>
      <c r="N24" s="349"/>
      <c r="O24" s="349"/>
      <c r="P24" s="349"/>
      <c r="Q24" s="349"/>
      <c r="R24" s="349"/>
      <c r="S24" s="349"/>
      <c r="T24" s="350"/>
      <c r="U24" s="111"/>
    </row>
    <row r="25" spans="1:21" ht="90" customHeight="1" x14ac:dyDescent="0.25">
      <c r="A25" s="111"/>
      <c r="B25" s="340" t="s">
        <v>80</v>
      </c>
      <c r="C25" s="331" t="s">
        <v>81</v>
      </c>
      <c r="D25" s="332"/>
      <c r="E25" s="332"/>
      <c r="F25" s="332"/>
      <c r="G25" s="332"/>
      <c r="H25" s="332"/>
      <c r="I25" s="333"/>
      <c r="J25" s="181"/>
      <c r="K25" s="113"/>
      <c r="L25" s="125" t="s">
        <v>82</v>
      </c>
      <c r="M25" s="351" t="s">
        <v>83</v>
      </c>
      <c r="N25" s="352"/>
      <c r="O25" s="352"/>
      <c r="P25" s="352"/>
      <c r="Q25" s="352"/>
      <c r="R25" s="352"/>
      <c r="S25" s="352"/>
      <c r="T25" s="353"/>
      <c r="U25" s="111"/>
    </row>
    <row r="26" spans="1:21" ht="54.75" customHeight="1" x14ac:dyDescent="0.25">
      <c r="A26" s="111"/>
      <c r="B26" s="341"/>
      <c r="C26" s="334"/>
      <c r="D26" s="335"/>
      <c r="E26" s="335"/>
      <c r="F26" s="335"/>
      <c r="G26" s="335"/>
      <c r="H26" s="335"/>
      <c r="I26" s="336"/>
      <c r="J26" s="181"/>
      <c r="K26" s="113"/>
      <c r="L26" s="126"/>
      <c r="M26" s="354"/>
      <c r="N26" s="355"/>
      <c r="O26" s="355"/>
      <c r="P26" s="355"/>
      <c r="Q26" s="355"/>
      <c r="R26" s="355"/>
      <c r="S26" s="355"/>
      <c r="T26" s="356"/>
      <c r="U26" s="111"/>
    </row>
    <row r="27" spans="1:21" ht="65.25" customHeight="1" x14ac:dyDescent="0.25">
      <c r="A27" s="111"/>
      <c r="B27" s="341"/>
      <c r="C27" s="334"/>
      <c r="D27" s="335"/>
      <c r="E27" s="335"/>
      <c r="F27" s="335"/>
      <c r="G27" s="335"/>
      <c r="H27" s="335"/>
      <c r="I27" s="336"/>
      <c r="J27" s="181"/>
      <c r="K27" s="113"/>
      <c r="L27" s="125" t="s">
        <v>84</v>
      </c>
      <c r="M27" s="351" t="s">
        <v>85</v>
      </c>
      <c r="N27" s="352"/>
      <c r="O27" s="352"/>
      <c r="P27" s="352"/>
      <c r="Q27" s="352"/>
      <c r="R27" s="352"/>
      <c r="S27" s="352"/>
      <c r="T27" s="353"/>
      <c r="U27" s="111"/>
    </row>
    <row r="28" spans="1:21" ht="55.5" customHeight="1" thickBot="1" x14ac:dyDescent="0.3">
      <c r="A28" s="111"/>
      <c r="B28" s="341"/>
      <c r="C28" s="334"/>
      <c r="D28" s="335"/>
      <c r="E28" s="335"/>
      <c r="F28" s="335"/>
      <c r="G28" s="335"/>
      <c r="H28" s="335"/>
      <c r="I28" s="336"/>
      <c r="J28" s="181"/>
      <c r="K28" s="113"/>
      <c r="L28" s="128"/>
      <c r="M28" s="357"/>
      <c r="N28" s="358"/>
      <c r="O28" s="358"/>
      <c r="P28" s="358"/>
      <c r="Q28" s="358"/>
      <c r="R28" s="358"/>
      <c r="S28" s="358"/>
      <c r="T28" s="359"/>
      <c r="U28" s="111"/>
    </row>
    <row r="29" spans="1:21" ht="57" customHeight="1" thickBot="1" x14ac:dyDescent="0.3">
      <c r="A29" s="111"/>
      <c r="B29" s="124" t="s">
        <v>86</v>
      </c>
      <c r="C29" s="321" t="s">
        <v>87</v>
      </c>
      <c r="D29" s="322"/>
      <c r="E29" s="322"/>
      <c r="F29" s="322"/>
      <c r="G29" s="322"/>
      <c r="H29" s="322"/>
      <c r="I29" s="323"/>
      <c r="J29" s="181"/>
      <c r="K29" s="113"/>
      <c r="L29" s="129"/>
      <c r="M29" s="129"/>
      <c r="N29" s="129"/>
      <c r="O29" s="129"/>
      <c r="P29" s="129"/>
      <c r="Q29" s="129"/>
      <c r="R29" s="129"/>
      <c r="S29" s="129"/>
      <c r="T29" s="129"/>
      <c r="U29" s="111"/>
    </row>
    <row r="30" spans="1:21" ht="24.75" customHeight="1" x14ac:dyDescent="0.25">
      <c r="A30" s="111"/>
      <c r="B30" s="340" t="s">
        <v>88</v>
      </c>
      <c r="C30" s="331" t="s">
        <v>89</v>
      </c>
      <c r="D30" s="332"/>
      <c r="E30" s="332"/>
      <c r="F30" s="332"/>
      <c r="G30" s="332"/>
      <c r="H30" s="332"/>
      <c r="I30" s="333"/>
      <c r="J30" s="181"/>
      <c r="K30" s="113"/>
      <c r="L30" s="129"/>
      <c r="M30" s="129"/>
      <c r="N30" s="129"/>
      <c r="O30" s="129"/>
      <c r="P30" s="129"/>
      <c r="Q30" s="129"/>
      <c r="R30" s="129"/>
      <c r="S30" s="129"/>
      <c r="T30" s="129"/>
      <c r="U30" s="111"/>
    </row>
    <row r="31" spans="1:21" ht="102" customHeight="1" x14ac:dyDescent="0.25">
      <c r="A31" s="111"/>
      <c r="B31" s="341"/>
      <c r="C31" s="334"/>
      <c r="D31" s="335"/>
      <c r="E31" s="335"/>
      <c r="F31" s="335"/>
      <c r="G31" s="335"/>
      <c r="H31" s="335"/>
      <c r="I31" s="336"/>
      <c r="J31" s="181"/>
      <c r="K31" s="113"/>
      <c r="L31" s="129"/>
      <c r="M31" s="129"/>
      <c r="N31" s="129"/>
      <c r="O31" s="129"/>
      <c r="P31" s="129"/>
      <c r="Q31" s="129"/>
      <c r="R31" s="129"/>
      <c r="S31" s="129"/>
      <c r="T31" s="129"/>
      <c r="U31" s="111"/>
    </row>
    <row r="32" spans="1:21" ht="63" customHeight="1" x14ac:dyDescent="0.25">
      <c r="A32" s="111"/>
      <c r="B32" s="341"/>
      <c r="C32" s="334"/>
      <c r="D32" s="335"/>
      <c r="E32" s="335"/>
      <c r="F32" s="335"/>
      <c r="G32" s="335"/>
      <c r="H32" s="335"/>
      <c r="I32" s="336"/>
      <c r="J32" s="181"/>
      <c r="K32" s="129"/>
      <c r="L32" s="129"/>
      <c r="M32" s="129"/>
      <c r="N32" s="129"/>
      <c r="O32" s="129"/>
      <c r="P32" s="129"/>
      <c r="Q32" s="129"/>
      <c r="R32" s="129"/>
      <c r="S32" s="129"/>
      <c r="T32" s="129"/>
      <c r="U32" s="111"/>
    </row>
    <row r="33" spans="1:21" ht="15.75" customHeight="1" thickBot="1" x14ac:dyDescent="0.3">
      <c r="A33" s="111"/>
      <c r="B33" s="342"/>
      <c r="C33" s="337"/>
      <c r="D33" s="338"/>
      <c r="E33" s="338"/>
      <c r="F33" s="338"/>
      <c r="G33" s="338"/>
      <c r="H33" s="338"/>
      <c r="I33" s="339"/>
      <c r="J33" s="181"/>
      <c r="K33" s="129"/>
      <c r="L33" s="129"/>
      <c r="M33" s="129"/>
      <c r="N33" s="129"/>
      <c r="O33" s="129"/>
      <c r="P33" s="129"/>
      <c r="Q33" s="129"/>
      <c r="R33" s="129"/>
      <c r="S33" s="129"/>
      <c r="T33" s="129"/>
      <c r="U33" s="111"/>
    </row>
    <row r="34" spans="1:21" ht="30" customHeight="1" x14ac:dyDescent="0.25">
      <c r="A34" s="111"/>
      <c r="B34" s="340" t="s">
        <v>90</v>
      </c>
      <c r="C34" s="331" t="s">
        <v>91</v>
      </c>
      <c r="D34" s="332"/>
      <c r="E34" s="332"/>
      <c r="F34" s="332"/>
      <c r="G34" s="332"/>
      <c r="H34" s="332"/>
      <c r="I34" s="333"/>
      <c r="J34" s="181"/>
      <c r="K34" s="129"/>
      <c r="L34" s="129"/>
      <c r="M34" s="129"/>
      <c r="N34" s="129"/>
      <c r="O34" s="129"/>
      <c r="P34" s="129"/>
      <c r="Q34" s="129"/>
      <c r="R34" s="129"/>
      <c r="S34" s="129"/>
      <c r="T34" s="129"/>
      <c r="U34" s="111"/>
    </row>
    <row r="35" spans="1:21" ht="42.75" customHeight="1" thickBot="1" x14ac:dyDescent="0.3">
      <c r="A35" s="111"/>
      <c r="B35" s="342"/>
      <c r="C35" s="337"/>
      <c r="D35" s="338"/>
      <c r="E35" s="338"/>
      <c r="F35" s="338"/>
      <c r="G35" s="338"/>
      <c r="H35" s="338"/>
      <c r="I35" s="339"/>
      <c r="J35" s="181"/>
      <c r="K35" s="129"/>
      <c r="L35" s="129"/>
      <c r="M35" s="129"/>
      <c r="N35" s="129"/>
      <c r="O35" s="129"/>
      <c r="P35" s="129"/>
      <c r="Q35" s="129"/>
      <c r="R35" s="129"/>
      <c r="S35" s="129"/>
      <c r="T35" s="129"/>
      <c r="U35" s="111"/>
    </row>
    <row r="36" spans="1:21" ht="59.25" customHeight="1" thickBot="1" x14ac:dyDescent="0.3">
      <c r="A36" s="111"/>
      <c r="B36" s="124" t="s">
        <v>92</v>
      </c>
      <c r="C36" s="321" t="s">
        <v>93</v>
      </c>
      <c r="D36" s="322"/>
      <c r="E36" s="322"/>
      <c r="F36" s="322"/>
      <c r="G36" s="322"/>
      <c r="H36" s="322"/>
      <c r="I36" s="323"/>
      <c r="J36" s="181"/>
      <c r="K36" s="129"/>
      <c r="L36" s="129"/>
      <c r="M36" s="129"/>
      <c r="N36" s="129"/>
      <c r="O36" s="129"/>
      <c r="P36" s="129"/>
      <c r="Q36" s="129"/>
      <c r="R36" s="129"/>
      <c r="S36" s="129"/>
      <c r="T36" s="129"/>
      <c r="U36" s="111"/>
    </row>
    <row r="37" spans="1:21" ht="15" customHeight="1" x14ac:dyDescent="0.25">
      <c r="A37" s="111"/>
      <c r="B37" s="340" t="s">
        <v>94</v>
      </c>
      <c r="C37" s="331" t="s">
        <v>95</v>
      </c>
      <c r="D37" s="332"/>
      <c r="E37" s="332"/>
      <c r="F37" s="332"/>
      <c r="G37" s="332"/>
      <c r="H37" s="332"/>
      <c r="I37" s="333"/>
      <c r="J37" s="181"/>
      <c r="K37" s="129"/>
      <c r="L37" s="129"/>
      <c r="M37" s="129"/>
      <c r="N37" s="129"/>
      <c r="O37" s="129"/>
      <c r="P37" s="129"/>
      <c r="Q37" s="129"/>
      <c r="R37" s="129"/>
      <c r="S37" s="129"/>
      <c r="T37" s="129"/>
      <c r="U37" s="111"/>
    </row>
    <row r="38" spans="1:21" ht="15" customHeight="1" x14ac:dyDescent="0.25">
      <c r="A38" s="111"/>
      <c r="B38" s="341"/>
      <c r="C38" s="334"/>
      <c r="D38" s="335"/>
      <c r="E38" s="335"/>
      <c r="F38" s="335"/>
      <c r="G38" s="335"/>
      <c r="H38" s="335"/>
      <c r="I38" s="336"/>
      <c r="J38" s="181"/>
      <c r="K38" s="129"/>
      <c r="L38" s="129"/>
      <c r="M38" s="129"/>
      <c r="N38" s="129"/>
      <c r="O38" s="129"/>
      <c r="P38" s="129"/>
      <c r="Q38" s="129"/>
      <c r="R38" s="129"/>
      <c r="S38" s="129"/>
      <c r="T38" s="129"/>
      <c r="U38" s="111"/>
    </row>
    <row r="39" spans="1:21" ht="15" customHeight="1" x14ac:dyDescent="0.25">
      <c r="A39" s="111"/>
      <c r="B39" s="341"/>
      <c r="C39" s="334"/>
      <c r="D39" s="335"/>
      <c r="E39" s="335"/>
      <c r="F39" s="335"/>
      <c r="G39" s="335"/>
      <c r="H39" s="335"/>
      <c r="I39" s="336"/>
      <c r="J39" s="181"/>
      <c r="K39" s="129"/>
      <c r="L39" s="129"/>
      <c r="M39" s="129"/>
      <c r="N39" s="129"/>
      <c r="O39" s="129"/>
      <c r="P39" s="129"/>
      <c r="Q39" s="129"/>
      <c r="R39" s="129"/>
      <c r="S39" s="129"/>
      <c r="T39" s="129"/>
      <c r="U39" s="111"/>
    </row>
    <row r="40" spans="1:21" ht="50.25" customHeight="1" thickBot="1" x14ac:dyDescent="0.3">
      <c r="A40" s="111"/>
      <c r="B40" s="342"/>
      <c r="C40" s="337"/>
      <c r="D40" s="338"/>
      <c r="E40" s="338"/>
      <c r="F40" s="338"/>
      <c r="G40" s="338"/>
      <c r="H40" s="338"/>
      <c r="I40" s="339"/>
      <c r="J40" s="181"/>
      <c r="K40" s="129"/>
      <c r="L40" s="129"/>
      <c r="M40" s="129"/>
      <c r="N40" s="129"/>
      <c r="O40" s="129"/>
      <c r="P40" s="129"/>
      <c r="Q40" s="129"/>
      <c r="R40" s="129"/>
      <c r="S40" s="129"/>
      <c r="T40" s="129"/>
      <c r="U40" s="111"/>
    </row>
    <row r="41" spans="1:21" ht="41.25" customHeight="1" thickBot="1" x14ac:dyDescent="0.3">
      <c r="A41" s="111"/>
      <c r="B41" s="124" t="s">
        <v>96</v>
      </c>
      <c r="C41" s="321" t="s">
        <v>97</v>
      </c>
      <c r="D41" s="322"/>
      <c r="E41" s="322"/>
      <c r="F41" s="322"/>
      <c r="G41" s="322"/>
      <c r="H41" s="322"/>
      <c r="I41" s="323"/>
      <c r="J41" s="181"/>
      <c r="K41" s="129"/>
      <c r="L41" s="111"/>
      <c r="M41" s="111"/>
      <c r="N41" s="111"/>
      <c r="O41" s="111"/>
      <c r="P41" s="111"/>
      <c r="Q41" s="111"/>
      <c r="R41" s="111"/>
      <c r="S41" s="111"/>
      <c r="U41" s="111"/>
    </row>
    <row r="42" spans="1:21" ht="51.75" customHeight="1" thickBot="1" x14ac:dyDescent="0.3">
      <c r="A42" s="111"/>
      <c r="B42" s="119" t="s">
        <v>98</v>
      </c>
      <c r="C42" s="321" t="s">
        <v>99</v>
      </c>
      <c r="D42" s="322"/>
      <c r="E42" s="322"/>
      <c r="F42" s="322"/>
      <c r="G42" s="322"/>
      <c r="H42" s="322"/>
      <c r="I42" s="323"/>
      <c r="J42" s="181"/>
      <c r="K42" s="129"/>
      <c r="L42" s="111"/>
      <c r="M42" s="111"/>
      <c r="N42" s="111"/>
      <c r="O42" s="111"/>
      <c r="P42" s="111"/>
      <c r="Q42" s="111"/>
      <c r="R42" s="111"/>
      <c r="S42" s="111"/>
      <c r="T42" s="111"/>
      <c r="U42" s="111"/>
    </row>
    <row r="43" spans="1:21" ht="15" customHeight="1" x14ac:dyDescent="0.25">
      <c r="A43" s="111"/>
      <c r="B43" s="340" t="s">
        <v>100</v>
      </c>
      <c r="C43" s="331" t="s">
        <v>101</v>
      </c>
      <c r="D43" s="332"/>
      <c r="E43" s="332"/>
      <c r="F43" s="332"/>
      <c r="G43" s="332"/>
      <c r="H43" s="332"/>
      <c r="I43" s="333"/>
      <c r="J43" s="181"/>
      <c r="K43" s="129"/>
      <c r="L43" s="111"/>
      <c r="M43" s="111"/>
      <c r="N43" s="111"/>
      <c r="O43" s="111"/>
      <c r="P43" s="111"/>
      <c r="Q43" s="111"/>
      <c r="R43" s="111"/>
      <c r="S43" s="111"/>
      <c r="T43" s="111"/>
      <c r="U43" s="111"/>
    </row>
    <row r="44" spans="1:21" ht="39" customHeight="1" x14ac:dyDescent="0.25">
      <c r="A44" s="111"/>
      <c r="B44" s="341"/>
      <c r="C44" s="334"/>
      <c r="D44" s="335"/>
      <c r="E44" s="335"/>
      <c r="F44" s="335"/>
      <c r="G44" s="335"/>
      <c r="H44" s="335"/>
      <c r="I44" s="336"/>
      <c r="J44" s="181"/>
      <c r="K44" s="111"/>
      <c r="L44" s="111"/>
      <c r="M44" s="111"/>
      <c r="N44" s="111"/>
      <c r="O44" s="111"/>
      <c r="P44" s="111"/>
      <c r="Q44" s="111"/>
      <c r="R44" s="111"/>
      <c r="S44" s="111"/>
      <c r="T44" s="111"/>
      <c r="U44" s="111"/>
    </row>
    <row r="45" spans="1:21" ht="27" customHeight="1" x14ac:dyDescent="0.25">
      <c r="A45" s="111"/>
      <c r="B45" s="341"/>
      <c r="C45" s="334"/>
      <c r="D45" s="335"/>
      <c r="E45" s="335"/>
      <c r="F45" s="335"/>
      <c r="G45" s="335"/>
      <c r="H45" s="335"/>
      <c r="I45" s="336"/>
      <c r="J45" s="181"/>
      <c r="K45" s="111"/>
      <c r="L45" s="111"/>
      <c r="M45" s="111"/>
      <c r="N45" s="111"/>
      <c r="O45" s="111"/>
      <c r="P45" s="111"/>
      <c r="Q45" s="111"/>
      <c r="R45" s="111"/>
      <c r="S45" s="111"/>
      <c r="T45" s="111"/>
      <c r="U45" s="111"/>
    </row>
    <row r="46" spans="1:21" ht="24.75" customHeight="1" thickBot="1" x14ac:dyDescent="0.3">
      <c r="A46" s="111"/>
      <c r="B46" s="342"/>
      <c r="C46" s="337"/>
      <c r="D46" s="338"/>
      <c r="E46" s="338"/>
      <c r="F46" s="338"/>
      <c r="G46" s="338"/>
      <c r="H46" s="338"/>
      <c r="I46" s="339"/>
      <c r="J46" s="181"/>
      <c r="K46" s="111"/>
      <c r="L46" s="111"/>
      <c r="M46" s="111"/>
      <c r="N46" s="111"/>
      <c r="O46" s="111"/>
      <c r="P46" s="111"/>
      <c r="Q46" s="111"/>
      <c r="R46" s="111"/>
      <c r="S46" s="111"/>
      <c r="T46" s="111"/>
      <c r="U46" s="111"/>
    </row>
    <row r="47" spans="1:21" ht="36.75" customHeight="1" x14ac:dyDescent="0.25">
      <c r="A47" s="111"/>
      <c r="B47" s="129"/>
      <c r="C47" s="129"/>
      <c r="D47" s="129"/>
      <c r="E47" s="129"/>
      <c r="F47" s="129"/>
      <c r="G47" s="129"/>
      <c r="H47" s="129"/>
      <c r="I47" s="129"/>
      <c r="J47" s="129"/>
      <c r="K47" s="111"/>
      <c r="L47" s="111"/>
      <c r="M47" s="111"/>
      <c r="N47" s="111"/>
      <c r="O47" s="111"/>
      <c r="P47" s="111"/>
      <c r="Q47" s="111"/>
      <c r="R47" s="111"/>
      <c r="S47" s="111"/>
      <c r="T47" s="111"/>
      <c r="U47" s="111"/>
    </row>
    <row r="48" spans="1:21" ht="15" customHeight="1" x14ac:dyDescent="0.25">
      <c r="A48" s="111"/>
      <c r="B48" s="111"/>
      <c r="C48" s="111"/>
      <c r="D48" s="111"/>
      <c r="E48" s="111"/>
      <c r="F48" s="111"/>
      <c r="G48" s="111"/>
      <c r="H48" s="111"/>
      <c r="I48" s="111"/>
      <c r="J48" s="111"/>
      <c r="K48" s="111"/>
      <c r="U48" s="111"/>
    </row>
    <row r="49" spans="1:21" ht="15" customHeight="1" x14ac:dyDescent="0.25">
      <c r="A49" s="111"/>
      <c r="B49" s="111"/>
      <c r="C49" s="111"/>
      <c r="D49" s="111"/>
      <c r="E49" s="111"/>
      <c r="F49" s="111"/>
      <c r="G49" s="111"/>
      <c r="H49" s="111"/>
      <c r="I49" s="111"/>
      <c r="J49" s="111"/>
      <c r="K49" s="111"/>
      <c r="U49" s="111"/>
    </row>
    <row r="50" spans="1:21" ht="15" customHeight="1" x14ac:dyDescent="0.25">
      <c r="A50" s="111"/>
      <c r="B50" s="111"/>
      <c r="C50" s="111"/>
      <c r="D50" s="111"/>
      <c r="E50" s="111"/>
      <c r="F50" s="111"/>
      <c r="G50" s="111"/>
      <c r="H50" s="111"/>
      <c r="I50" s="111"/>
      <c r="J50" s="111"/>
      <c r="K50" s="111"/>
      <c r="U50" s="111"/>
    </row>
    <row r="51" spans="1:21" ht="15" customHeight="1" x14ac:dyDescent="0.25">
      <c r="A51" s="111"/>
      <c r="B51" s="111"/>
      <c r="C51" s="111"/>
      <c r="D51" s="111"/>
      <c r="E51" s="111"/>
      <c r="F51" s="111"/>
      <c r="G51" s="111"/>
      <c r="H51" s="111"/>
      <c r="I51" s="111"/>
      <c r="J51" s="111"/>
    </row>
    <row r="52" spans="1:21" ht="15" customHeight="1" x14ac:dyDescent="0.25">
      <c r="A52" s="111"/>
      <c r="B52" s="111"/>
      <c r="C52" s="111"/>
      <c r="D52" s="111"/>
      <c r="E52" s="111"/>
      <c r="F52" s="111"/>
      <c r="G52" s="111"/>
      <c r="H52" s="111"/>
      <c r="I52" s="111"/>
      <c r="J52" s="111"/>
    </row>
    <row r="53" spans="1:21" ht="15" customHeight="1" x14ac:dyDescent="0.25">
      <c r="A53" s="111"/>
      <c r="B53" s="111"/>
      <c r="C53" s="111"/>
      <c r="D53" s="111"/>
      <c r="E53" s="111"/>
      <c r="F53" s="111"/>
      <c r="G53" s="111"/>
      <c r="H53" s="111"/>
      <c r="I53" s="111"/>
      <c r="J53" s="111"/>
    </row>
    <row r="54" spans="1:21" ht="15" customHeight="1" x14ac:dyDescent="0.25">
      <c r="A54" s="111"/>
      <c r="B54" s="111"/>
      <c r="C54" s="111"/>
      <c r="D54" s="111"/>
      <c r="E54" s="111"/>
      <c r="F54" s="111"/>
      <c r="G54" s="111"/>
      <c r="H54" s="111"/>
      <c r="I54" s="111"/>
      <c r="J54" s="111"/>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U48"/>
  <sheetViews>
    <sheetView showGridLines="0" view="pageBreakPreview" topLeftCell="A16" zoomScale="44" zoomScaleNormal="50" zoomScaleSheetLayoutView="44" zoomScalePageLayoutView="50" workbookViewId="0">
      <selection activeCell="G16" sqref="G16:G20"/>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1.8554687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24" customHeight="1" x14ac:dyDescent="0.3"/>
    <row r="2" spans="1:21" ht="50.1" customHeight="1" x14ac:dyDescent="0.25">
      <c r="A2" s="130"/>
      <c r="B2" s="226"/>
      <c r="C2" s="166"/>
      <c r="D2" s="451" t="s">
        <v>285</v>
      </c>
      <c r="E2" s="452"/>
      <c r="F2" s="452"/>
      <c r="G2" s="452"/>
      <c r="H2" s="452"/>
      <c r="I2" s="452"/>
      <c r="J2" s="452"/>
      <c r="K2" s="452"/>
      <c r="L2" s="452"/>
      <c r="M2" s="452"/>
      <c r="N2" s="452"/>
      <c r="O2" s="453"/>
      <c r="P2" s="230" t="s">
        <v>286</v>
      </c>
      <c r="Q2" s="231"/>
      <c r="R2" s="232"/>
      <c r="S2" s="130"/>
      <c r="T2" s="130"/>
      <c r="U2" s="130"/>
    </row>
    <row r="3" spans="1:21" ht="50.1" customHeight="1" x14ac:dyDescent="0.25">
      <c r="A3" s="130"/>
      <c r="B3" s="226"/>
      <c r="C3" s="166"/>
      <c r="D3" s="451" t="s">
        <v>287</v>
      </c>
      <c r="E3" s="452"/>
      <c r="F3" s="452"/>
      <c r="G3" s="452"/>
      <c r="H3" s="452"/>
      <c r="I3" s="452"/>
      <c r="J3" s="452"/>
      <c r="K3" s="452"/>
      <c r="L3" s="452"/>
      <c r="M3" s="452"/>
      <c r="N3" s="452"/>
      <c r="O3" s="453"/>
      <c r="P3" s="230" t="s">
        <v>288</v>
      </c>
      <c r="Q3" s="231"/>
      <c r="R3" s="232"/>
      <c r="S3" s="130"/>
      <c r="T3" s="130"/>
      <c r="U3" s="130"/>
    </row>
    <row r="4" spans="1:21" ht="50.1" customHeight="1" x14ac:dyDescent="0.25">
      <c r="A4" s="130"/>
      <c r="B4" s="226"/>
      <c r="C4" s="166"/>
      <c r="D4" s="451" t="s">
        <v>289</v>
      </c>
      <c r="E4" s="452"/>
      <c r="F4" s="452"/>
      <c r="G4" s="452"/>
      <c r="H4" s="452"/>
      <c r="I4" s="452"/>
      <c r="J4" s="452"/>
      <c r="K4" s="452"/>
      <c r="L4" s="452"/>
      <c r="M4" s="452"/>
      <c r="N4" s="452"/>
      <c r="O4" s="453"/>
      <c r="P4" s="230" t="s">
        <v>290</v>
      </c>
      <c r="Q4" s="231"/>
      <c r="R4" s="232"/>
      <c r="S4" s="130"/>
      <c r="T4" s="130"/>
      <c r="U4" s="130"/>
    </row>
    <row r="5" spans="1:21" ht="50.1" customHeight="1" thickBot="1" x14ac:dyDescent="0.3">
      <c r="A5" s="130"/>
      <c r="B5" s="227"/>
      <c r="C5" s="228"/>
      <c r="D5" s="454" t="s">
        <v>291</v>
      </c>
      <c r="E5" s="455"/>
      <c r="F5" s="455"/>
      <c r="G5" s="455"/>
      <c r="H5" s="455"/>
      <c r="I5" s="455"/>
      <c r="J5" s="455"/>
      <c r="K5" s="455"/>
      <c r="L5" s="455"/>
      <c r="M5" s="455"/>
      <c r="N5" s="455"/>
      <c r="O5" s="456"/>
      <c r="P5" s="230" t="s">
        <v>295</v>
      </c>
      <c r="Q5" s="231"/>
      <c r="R5" s="232"/>
      <c r="S5" s="130"/>
      <c r="T5" s="130"/>
      <c r="U5" s="130"/>
    </row>
    <row r="6" spans="1:21" ht="27" thickBot="1" x14ac:dyDescent="0.3">
      <c r="A6" s="130"/>
      <c r="B6" s="131"/>
      <c r="C6" s="132"/>
      <c r="D6" s="132"/>
      <c r="E6" s="132"/>
      <c r="F6" s="132"/>
      <c r="G6" s="132"/>
      <c r="H6" s="132"/>
      <c r="I6" s="132"/>
      <c r="J6" s="132"/>
      <c r="K6" s="132"/>
      <c r="L6" s="132"/>
      <c r="M6" s="132"/>
      <c r="N6" s="132"/>
      <c r="O6" s="132"/>
      <c r="P6" s="133"/>
      <c r="Q6" s="132"/>
      <c r="R6" s="132"/>
      <c r="S6" s="130"/>
      <c r="T6" s="130"/>
      <c r="U6" s="130"/>
    </row>
    <row r="7" spans="1:21" ht="64.5" customHeight="1" thickBot="1" x14ac:dyDescent="0.3">
      <c r="A7" s="130"/>
      <c r="B7" s="443" t="s">
        <v>252</v>
      </c>
      <c r="C7" s="444"/>
      <c r="D7" s="444"/>
      <c r="E7" s="444"/>
      <c r="F7" s="444"/>
      <c r="G7" s="444"/>
      <c r="H7" s="444"/>
      <c r="I7" s="444"/>
      <c r="J7" s="444"/>
      <c r="K7" s="444"/>
      <c r="L7" s="444"/>
      <c r="M7" s="444"/>
      <c r="N7" s="444"/>
      <c r="O7" s="444"/>
      <c r="P7" s="444"/>
      <c r="Q7" s="444"/>
      <c r="R7" s="445"/>
      <c r="S7" s="130"/>
      <c r="T7" s="130"/>
      <c r="U7" s="130"/>
    </row>
    <row r="8" spans="1:21" ht="35.25" customHeight="1" thickBot="1" x14ac:dyDescent="0.3">
      <c r="A8" s="130"/>
      <c r="B8" s="446" t="s">
        <v>102</v>
      </c>
      <c r="C8" s="447"/>
      <c r="D8" s="447"/>
      <c r="E8" s="447"/>
      <c r="F8" s="447"/>
      <c r="G8" s="447"/>
      <c r="H8" s="448"/>
      <c r="I8" s="229"/>
      <c r="J8" s="229"/>
      <c r="K8" s="447"/>
      <c r="L8" s="447"/>
      <c r="M8" s="447"/>
      <c r="N8" s="448"/>
      <c r="O8" s="446" t="s">
        <v>103</v>
      </c>
      <c r="P8" s="449"/>
      <c r="Q8" s="449"/>
      <c r="R8" s="450"/>
      <c r="S8" s="130"/>
      <c r="T8" s="130"/>
      <c r="U8" s="130"/>
    </row>
    <row r="9" spans="1:21" s="56" customFormat="1" ht="56.25" customHeight="1" thickBot="1" x14ac:dyDescent="0.5">
      <c r="A9" s="130"/>
      <c r="B9" s="439" t="s">
        <v>17</v>
      </c>
      <c r="C9" s="440" t="s">
        <v>104</v>
      </c>
      <c r="D9" s="442" t="s">
        <v>105</v>
      </c>
      <c r="E9" s="442" t="s">
        <v>106</v>
      </c>
      <c r="F9" s="442" t="s">
        <v>107</v>
      </c>
      <c r="G9" s="442" t="s">
        <v>74</v>
      </c>
      <c r="H9" s="457" t="s">
        <v>108</v>
      </c>
      <c r="I9" s="458"/>
      <c r="J9" s="461" t="s">
        <v>109</v>
      </c>
      <c r="K9" s="462"/>
      <c r="L9" s="462"/>
      <c r="M9" s="462"/>
      <c r="N9" s="463"/>
      <c r="O9" s="442" t="s">
        <v>110</v>
      </c>
      <c r="P9" s="464" t="s">
        <v>111</v>
      </c>
      <c r="Q9" s="442" t="s">
        <v>100</v>
      </c>
      <c r="R9" s="442"/>
      <c r="S9" s="130"/>
      <c r="T9" s="130"/>
      <c r="U9" s="130"/>
    </row>
    <row r="10" spans="1:21" s="57" customFormat="1" ht="129" customHeight="1" thickBot="1" x14ac:dyDescent="0.5">
      <c r="A10" s="130"/>
      <c r="B10" s="439"/>
      <c r="C10" s="441"/>
      <c r="D10" s="442"/>
      <c r="E10" s="442"/>
      <c r="F10" s="442"/>
      <c r="G10" s="442"/>
      <c r="H10" s="459"/>
      <c r="I10" s="460"/>
      <c r="J10" s="195" t="s">
        <v>112</v>
      </c>
      <c r="K10" s="195" t="s">
        <v>113</v>
      </c>
      <c r="L10" s="195" t="s">
        <v>114</v>
      </c>
      <c r="M10" s="195" t="s">
        <v>115</v>
      </c>
      <c r="N10" s="195" t="s">
        <v>116</v>
      </c>
      <c r="O10" s="442"/>
      <c r="P10" s="464"/>
      <c r="Q10" s="134" t="s">
        <v>117</v>
      </c>
      <c r="R10" s="134" t="s">
        <v>118</v>
      </c>
      <c r="S10" s="130"/>
      <c r="T10" s="130"/>
      <c r="U10" s="130"/>
    </row>
    <row r="11" spans="1:21" ht="84" customHeight="1" x14ac:dyDescent="0.25">
      <c r="A11" s="130"/>
      <c r="B11" s="434">
        <v>1</v>
      </c>
      <c r="C11" s="435" t="s">
        <v>301</v>
      </c>
      <c r="D11" s="436" t="s">
        <v>304</v>
      </c>
      <c r="E11" s="430" t="s">
        <v>308</v>
      </c>
      <c r="F11" s="409" t="s">
        <v>312</v>
      </c>
      <c r="G11" s="198" t="s">
        <v>316</v>
      </c>
      <c r="H11" s="428">
        <v>0.25</v>
      </c>
      <c r="I11" s="427"/>
      <c r="J11" s="429">
        <v>0.1</v>
      </c>
      <c r="K11" s="428"/>
      <c r="L11" s="430"/>
      <c r="M11" s="431">
        <v>0.9</v>
      </c>
      <c r="N11" s="427"/>
      <c r="O11" s="416">
        <f>IF(SUM(K11,N11)&gt;100%,"NO PERMITIDO",SUM(K11,N11))</f>
        <v>0</v>
      </c>
      <c r="P11" s="418">
        <f>H11*O11/100%</f>
        <v>0</v>
      </c>
      <c r="Q11" s="426"/>
      <c r="R11" s="426"/>
      <c r="S11" s="130"/>
      <c r="T11" s="130"/>
      <c r="U11" s="130"/>
    </row>
    <row r="12" spans="1:21" ht="48" customHeight="1" x14ac:dyDescent="0.25">
      <c r="A12" s="130"/>
      <c r="B12" s="404"/>
      <c r="C12" s="406"/>
      <c r="D12" s="437"/>
      <c r="E12" s="410"/>
      <c r="F12" s="410"/>
      <c r="G12" s="199" t="s">
        <v>317</v>
      </c>
      <c r="H12" s="410"/>
      <c r="I12" s="391"/>
      <c r="J12" s="385"/>
      <c r="K12" s="410"/>
      <c r="L12" s="410"/>
      <c r="M12" s="432"/>
      <c r="N12" s="391"/>
      <c r="O12" s="417"/>
      <c r="P12" s="419"/>
      <c r="Q12" s="390"/>
      <c r="R12" s="390"/>
      <c r="S12" s="130"/>
      <c r="T12" s="130"/>
      <c r="U12" s="130"/>
    </row>
    <row r="13" spans="1:21" ht="48" customHeight="1" x14ac:dyDescent="0.25">
      <c r="A13" s="130"/>
      <c r="B13" s="404"/>
      <c r="C13" s="406"/>
      <c r="D13" s="437"/>
      <c r="E13" s="410"/>
      <c r="F13" s="410"/>
      <c r="G13" s="199" t="s">
        <v>318</v>
      </c>
      <c r="H13" s="410"/>
      <c r="I13" s="194"/>
      <c r="J13" s="385"/>
      <c r="K13" s="410"/>
      <c r="L13" s="410"/>
      <c r="M13" s="432"/>
      <c r="N13" s="391"/>
      <c r="O13" s="417"/>
      <c r="P13" s="419"/>
      <c r="Q13" s="390"/>
      <c r="R13" s="390"/>
      <c r="S13" s="130"/>
      <c r="T13" s="130"/>
      <c r="U13" s="130"/>
    </row>
    <row r="14" spans="1:21" ht="48" customHeight="1" x14ac:dyDescent="0.25">
      <c r="A14" s="130"/>
      <c r="B14" s="404"/>
      <c r="C14" s="406"/>
      <c r="D14" s="437"/>
      <c r="E14" s="410"/>
      <c r="F14" s="410"/>
      <c r="G14" s="365" t="s">
        <v>319</v>
      </c>
      <c r="H14" s="410"/>
      <c r="I14" s="194"/>
      <c r="J14" s="385"/>
      <c r="K14" s="410"/>
      <c r="L14" s="410"/>
      <c r="M14" s="432"/>
      <c r="N14" s="391"/>
      <c r="O14" s="417"/>
      <c r="P14" s="419"/>
      <c r="Q14" s="390"/>
      <c r="R14" s="390"/>
      <c r="S14" s="130"/>
      <c r="T14" s="130"/>
      <c r="U14" s="130"/>
    </row>
    <row r="15" spans="1:21" ht="48" customHeight="1" thickBot="1" x14ac:dyDescent="0.3">
      <c r="A15" s="130"/>
      <c r="B15" s="423"/>
      <c r="C15" s="424"/>
      <c r="D15" s="438"/>
      <c r="E15" s="426"/>
      <c r="F15" s="426"/>
      <c r="G15" s="367"/>
      <c r="H15" s="426"/>
      <c r="I15" s="194"/>
      <c r="J15" s="385"/>
      <c r="K15" s="426"/>
      <c r="L15" s="426"/>
      <c r="M15" s="433"/>
      <c r="N15" s="391"/>
      <c r="O15" s="417"/>
      <c r="P15" s="422"/>
      <c r="Q15" s="390"/>
      <c r="R15" s="390"/>
      <c r="S15" s="130"/>
      <c r="T15" s="130"/>
      <c r="U15" s="130"/>
    </row>
    <row r="16" spans="1:21" ht="48" customHeight="1" x14ac:dyDescent="0.25">
      <c r="A16" s="130"/>
      <c r="B16" s="403">
        <v>2</v>
      </c>
      <c r="C16" s="405" t="s">
        <v>302</v>
      </c>
      <c r="D16" s="407" t="s">
        <v>305</v>
      </c>
      <c r="E16" s="405" t="s">
        <v>309</v>
      </c>
      <c r="F16" s="409" t="s">
        <v>313</v>
      </c>
      <c r="G16" s="365" t="s">
        <v>320</v>
      </c>
      <c r="H16" s="383">
        <v>0.25</v>
      </c>
      <c r="I16" s="194"/>
      <c r="J16" s="385">
        <v>0.6</v>
      </c>
      <c r="K16" s="383"/>
      <c r="L16" s="387"/>
      <c r="M16" s="413">
        <v>0.4</v>
      </c>
      <c r="N16" s="391"/>
      <c r="O16" s="416">
        <f t="shared" ref="O16" si="0">IF(SUM(K16,N16)&gt;100%,"NO PERMITIDO",SUM(K16,N16))</f>
        <v>0</v>
      </c>
      <c r="P16" s="418">
        <f t="shared" ref="P16" si="1">H16*O16/100%</f>
        <v>0</v>
      </c>
      <c r="Q16" s="390"/>
      <c r="R16" s="390"/>
      <c r="S16" s="130"/>
      <c r="T16" s="130"/>
      <c r="U16" s="130"/>
    </row>
    <row r="17" spans="1:21" ht="48" customHeight="1" x14ac:dyDescent="0.25">
      <c r="A17" s="130"/>
      <c r="B17" s="404"/>
      <c r="C17" s="406"/>
      <c r="D17" s="408"/>
      <c r="E17" s="406"/>
      <c r="F17" s="410"/>
      <c r="G17" s="366"/>
      <c r="H17" s="384"/>
      <c r="I17" s="194"/>
      <c r="J17" s="385"/>
      <c r="K17" s="384"/>
      <c r="L17" s="388"/>
      <c r="M17" s="414"/>
      <c r="N17" s="391"/>
      <c r="O17" s="417"/>
      <c r="P17" s="419"/>
      <c r="Q17" s="390"/>
      <c r="R17" s="390"/>
      <c r="S17" s="130"/>
      <c r="T17" s="130"/>
      <c r="U17" s="130"/>
    </row>
    <row r="18" spans="1:21" ht="56.25" customHeight="1" x14ac:dyDescent="0.25">
      <c r="A18" s="130"/>
      <c r="B18" s="404"/>
      <c r="C18" s="406"/>
      <c r="D18" s="408"/>
      <c r="E18" s="406"/>
      <c r="F18" s="410"/>
      <c r="G18" s="366"/>
      <c r="H18" s="384"/>
      <c r="I18" s="391"/>
      <c r="J18" s="385"/>
      <c r="K18" s="384"/>
      <c r="L18" s="388"/>
      <c r="M18" s="414"/>
      <c r="N18" s="391"/>
      <c r="O18" s="417"/>
      <c r="P18" s="419"/>
      <c r="Q18" s="390"/>
      <c r="R18" s="390"/>
      <c r="S18" s="130"/>
      <c r="T18" s="130"/>
      <c r="U18" s="130"/>
    </row>
    <row r="19" spans="1:21" ht="56.25" customHeight="1" x14ac:dyDescent="0.25">
      <c r="A19" s="130"/>
      <c r="B19" s="404"/>
      <c r="C19" s="406"/>
      <c r="D19" s="408"/>
      <c r="E19" s="406"/>
      <c r="F19" s="410"/>
      <c r="G19" s="366"/>
      <c r="H19" s="384"/>
      <c r="I19" s="391"/>
      <c r="J19" s="385"/>
      <c r="K19" s="384"/>
      <c r="L19" s="388"/>
      <c r="M19" s="414"/>
      <c r="N19" s="391"/>
      <c r="O19" s="417"/>
      <c r="P19" s="419"/>
      <c r="Q19" s="390"/>
      <c r="R19" s="390"/>
      <c r="S19" s="130"/>
      <c r="T19" s="130"/>
      <c r="U19" s="130"/>
    </row>
    <row r="20" spans="1:21" ht="47.25" customHeight="1" thickBot="1" x14ac:dyDescent="0.3">
      <c r="A20" s="130"/>
      <c r="B20" s="423"/>
      <c r="C20" s="424"/>
      <c r="D20" s="425"/>
      <c r="E20" s="424"/>
      <c r="F20" s="426"/>
      <c r="G20" s="367"/>
      <c r="H20" s="411"/>
      <c r="I20" s="391"/>
      <c r="J20" s="385"/>
      <c r="K20" s="411"/>
      <c r="L20" s="412"/>
      <c r="M20" s="415"/>
      <c r="N20" s="391"/>
      <c r="O20" s="417"/>
      <c r="P20" s="422"/>
      <c r="Q20" s="390"/>
      <c r="R20" s="390"/>
      <c r="S20" s="130"/>
      <c r="T20" s="130"/>
      <c r="U20" s="130"/>
    </row>
    <row r="21" spans="1:21" ht="95.25" customHeight="1" x14ac:dyDescent="0.25">
      <c r="A21" s="130"/>
      <c r="B21" s="403">
        <v>3</v>
      </c>
      <c r="C21" s="405" t="s">
        <v>302</v>
      </c>
      <c r="D21" s="407" t="s">
        <v>306</v>
      </c>
      <c r="E21" s="405" t="s">
        <v>310</v>
      </c>
      <c r="F21" s="409" t="s">
        <v>314</v>
      </c>
      <c r="G21" s="198" t="s">
        <v>321</v>
      </c>
      <c r="H21" s="383">
        <v>0.25</v>
      </c>
      <c r="I21" s="194"/>
      <c r="J21" s="385">
        <v>0.4</v>
      </c>
      <c r="K21" s="383"/>
      <c r="L21" s="387"/>
      <c r="M21" s="413">
        <v>0.6</v>
      </c>
      <c r="N21" s="391"/>
      <c r="O21" s="416">
        <f t="shared" ref="O21" si="2">IF(SUM(K21,N21)&gt;100%,"NO PERMITIDO",SUM(K21,N21))</f>
        <v>0</v>
      </c>
      <c r="P21" s="418">
        <f t="shared" ref="P21" si="3">H21*O21/100%</f>
        <v>0</v>
      </c>
      <c r="Q21" s="390"/>
      <c r="R21" s="390"/>
      <c r="S21" s="130"/>
      <c r="T21" s="130"/>
      <c r="U21" s="130"/>
    </row>
    <row r="22" spans="1:21" ht="47.25" customHeight="1" x14ac:dyDescent="0.25">
      <c r="A22" s="130"/>
      <c r="B22" s="404"/>
      <c r="C22" s="406"/>
      <c r="D22" s="408"/>
      <c r="E22" s="406"/>
      <c r="F22" s="410"/>
      <c r="G22" s="199" t="s">
        <v>322</v>
      </c>
      <c r="H22" s="384"/>
      <c r="I22" s="194"/>
      <c r="J22" s="385"/>
      <c r="K22" s="384"/>
      <c r="L22" s="388"/>
      <c r="M22" s="414"/>
      <c r="N22" s="391"/>
      <c r="O22" s="417"/>
      <c r="P22" s="419"/>
      <c r="Q22" s="390"/>
      <c r="R22" s="390"/>
      <c r="S22" s="130"/>
      <c r="T22" s="130"/>
      <c r="U22" s="130"/>
    </row>
    <row r="23" spans="1:21" ht="47.25" customHeight="1" x14ac:dyDescent="0.25">
      <c r="A23" s="130"/>
      <c r="B23" s="404"/>
      <c r="C23" s="406"/>
      <c r="D23" s="408"/>
      <c r="E23" s="406"/>
      <c r="F23" s="410"/>
      <c r="G23" s="199" t="s">
        <v>323</v>
      </c>
      <c r="H23" s="384"/>
      <c r="I23" s="194"/>
      <c r="J23" s="385"/>
      <c r="K23" s="384"/>
      <c r="L23" s="388"/>
      <c r="M23" s="414"/>
      <c r="N23" s="391"/>
      <c r="O23" s="417"/>
      <c r="P23" s="419"/>
      <c r="Q23" s="390"/>
      <c r="R23" s="390"/>
      <c r="S23" s="130"/>
      <c r="T23" s="130"/>
      <c r="U23" s="130"/>
    </row>
    <row r="24" spans="1:21" ht="55.5" customHeight="1" x14ac:dyDescent="0.25">
      <c r="A24" s="130"/>
      <c r="B24" s="404"/>
      <c r="C24" s="406"/>
      <c r="D24" s="408"/>
      <c r="E24" s="406"/>
      <c r="F24" s="410"/>
      <c r="G24" s="199" t="s">
        <v>324</v>
      </c>
      <c r="H24" s="384"/>
      <c r="I24" s="391"/>
      <c r="J24" s="385"/>
      <c r="K24" s="384"/>
      <c r="L24" s="388"/>
      <c r="M24" s="414"/>
      <c r="N24" s="391"/>
      <c r="O24" s="417"/>
      <c r="P24" s="419"/>
      <c r="Q24" s="390"/>
      <c r="R24" s="390"/>
      <c r="S24" s="130"/>
      <c r="T24" s="130"/>
      <c r="U24" s="130"/>
    </row>
    <row r="25" spans="1:21" ht="55.5" customHeight="1" x14ac:dyDescent="0.25">
      <c r="A25" s="130"/>
      <c r="B25" s="404"/>
      <c r="C25" s="406"/>
      <c r="D25" s="408"/>
      <c r="E25" s="406"/>
      <c r="F25" s="410"/>
      <c r="G25" s="199" t="s">
        <v>325</v>
      </c>
      <c r="H25" s="384"/>
      <c r="I25" s="391"/>
      <c r="J25" s="385"/>
      <c r="K25" s="384"/>
      <c r="L25" s="388"/>
      <c r="M25" s="414"/>
      <c r="N25" s="391"/>
      <c r="O25" s="417"/>
      <c r="P25" s="419"/>
      <c r="Q25" s="390"/>
      <c r="R25" s="390"/>
      <c r="S25" s="130"/>
      <c r="T25" s="130"/>
      <c r="U25" s="130"/>
    </row>
    <row r="26" spans="1:21" ht="84" customHeight="1" thickBot="1" x14ac:dyDescent="0.3">
      <c r="A26" s="130"/>
      <c r="B26" s="423"/>
      <c r="C26" s="424"/>
      <c r="D26" s="425"/>
      <c r="E26" s="424"/>
      <c r="F26" s="426"/>
      <c r="G26" s="199" t="s">
        <v>326</v>
      </c>
      <c r="H26" s="411"/>
      <c r="I26" s="391"/>
      <c r="J26" s="385"/>
      <c r="K26" s="411"/>
      <c r="L26" s="412"/>
      <c r="M26" s="415"/>
      <c r="N26" s="391"/>
      <c r="O26" s="417"/>
      <c r="P26" s="422"/>
      <c r="Q26" s="390"/>
      <c r="R26" s="390"/>
      <c r="S26" s="130"/>
      <c r="T26" s="130"/>
      <c r="U26" s="130"/>
    </row>
    <row r="27" spans="1:21" ht="39.75" customHeight="1" x14ac:dyDescent="0.25">
      <c r="A27" s="130"/>
      <c r="B27" s="403">
        <v>4</v>
      </c>
      <c r="C27" s="405" t="s">
        <v>303</v>
      </c>
      <c r="D27" s="407" t="s">
        <v>307</v>
      </c>
      <c r="E27" s="405" t="s">
        <v>311</v>
      </c>
      <c r="F27" s="409" t="s">
        <v>315</v>
      </c>
      <c r="G27" s="365" t="s">
        <v>327</v>
      </c>
      <c r="H27" s="383">
        <v>0.25</v>
      </c>
      <c r="I27" s="194"/>
      <c r="J27" s="385">
        <v>0.2</v>
      </c>
      <c r="K27" s="383"/>
      <c r="L27" s="387"/>
      <c r="M27" s="413">
        <v>0.8</v>
      </c>
      <c r="N27" s="391"/>
      <c r="O27" s="416">
        <f t="shared" ref="O27" si="4">IF(SUM(K27,N27)&gt;100%,"NO PERMITIDO",SUM(K27,N27))</f>
        <v>0</v>
      </c>
      <c r="P27" s="418">
        <f t="shared" ref="P27" si="5">H27*O27/100%</f>
        <v>0</v>
      </c>
      <c r="Q27" s="390"/>
      <c r="R27" s="390"/>
      <c r="S27" s="130"/>
      <c r="T27" s="130"/>
      <c r="U27" s="130"/>
    </row>
    <row r="28" spans="1:21" ht="39.75" customHeight="1" x14ac:dyDescent="0.25">
      <c r="A28" s="130"/>
      <c r="B28" s="404"/>
      <c r="C28" s="406"/>
      <c r="D28" s="408"/>
      <c r="E28" s="406"/>
      <c r="F28" s="410"/>
      <c r="G28" s="366"/>
      <c r="H28" s="384"/>
      <c r="I28" s="194"/>
      <c r="J28" s="385"/>
      <c r="K28" s="384"/>
      <c r="L28" s="388"/>
      <c r="M28" s="414"/>
      <c r="N28" s="391"/>
      <c r="O28" s="417"/>
      <c r="P28" s="419"/>
      <c r="Q28" s="390"/>
      <c r="R28" s="390"/>
      <c r="S28" s="130"/>
      <c r="T28" s="130"/>
      <c r="U28" s="130"/>
    </row>
    <row r="29" spans="1:21" ht="39.75" customHeight="1" x14ac:dyDescent="0.25">
      <c r="A29" s="130"/>
      <c r="B29" s="404"/>
      <c r="C29" s="406"/>
      <c r="D29" s="408"/>
      <c r="E29" s="406"/>
      <c r="F29" s="410"/>
      <c r="G29" s="366"/>
      <c r="H29" s="384"/>
      <c r="I29" s="194"/>
      <c r="J29" s="385"/>
      <c r="K29" s="384"/>
      <c r="L29" s="388"/>
      <c r="M29" s="414"/>
      <c r="N29" s="391"/>
      <c r="O29" s="417"/>
      <c r="P29" s="419"/>
      <c r="Q29" s="390"/>
      <c r="R29" s="390"/>
      <c r="S29" s="130"/>
      <c r="T29" s="130"/>
      <c r="U29" s="130"/>
    </row>
    <row r="30" spans="1:21" ht="39" customHeight="1" x14ac:dyDescent="0.25">
      <c r="A30" s="130"/>
      <c r="B30" s="404"/>
      <c r="C30" s="406"/>
      <c r="D30" s="408"/>
      <c r="E30" s="406"/>
      <c r="F30" s="410"/>
      <c r="G30" s="366"/>
      <c r="H30" s="384"/>
      <c r="I30" s="391"/>
      <c r="J30" s="385"/>
      <c r="K30" s="384"/>
      <c r="L30" s="388"/>
      <c r="M30" s="414"/>
      <c r="N30" s="391"/>
      <c r="O30" s="417"/>
      <c r="P30" s="419"/>
      <c r="Q30" s="390"/>
      <c r="R30" s="390"/>
      <c r="S30" s="130"/>
      <c r="T30" s="130"/>
      <c r="U30" s="130"/>
    </row>
    <row r="31" spans="1:21" ht="39" customHeight="1" x14ac:dyDescent="0.25">
      <c r="A31" s="130"/>
      <c r="B31" s="404"/>
      <c r="C31" s="406"/>
      <c r="D31" s="408"/>
      <c r="E31" s="406"/>
      <c r="F31" s="410"/>
      <c r="G31" s="367"/>
      <c r="H31" s="384"/>
      <c r="I31" s="421"/>
      <c r="J31" s="386"/>
      <c r="K31" s="384"/>
      <c r="L31" s="388"/>
      <c r="M31" s="414"/>
      <c r="N31" s="421"/>
      <c r="O31" s="417"/>
      <c r="P31" s="419"/>
      <c r="Q31" s="420"/>
      <c r="R31" s="420"/>
      <c r="S31" s="130"/>
      <c r="T31" s="130"/>
      <c r="U31" s="130"/>
    </row>
    <row r="32" spans="1:21" ht="39" hidden="1" customHeight="1" x14ac:dyDescent="0.25">
      <c r="A32" s="130"/>
      <c r="B32" s="401">
        <v>5</v>
      </c>
      <c r="C32" s="402"/>
      <c r="D32" s="402"/>
      <c r="E32" s="402"/>
      <c r="F32" s="402"/>
      <c r="G32" s="199"/>
      <c r="H32" s="397"/>
      <c r="I32" s="194"/>
      <c r="J32" s="385"/>
      <c r="K32" s="397"/>
      <c r="L32" s="398"/>
      <c r="M32" s="399"/>
      <c r="N32" s="400"/>
      <c r="O32" s="382">
        <f t="shared" ref="O32" si="6">IF(SUM(K32,N32)&gt;100%,"NO PERMITIDO",SUM(K32,N32))</f>
        <v>0</v>
      </c>
      <c r="P32" s="389">
        <f t="shared" ref="P32" si="7">H32*O32/100%</f>
        <v>0</v>
      </c>
      <c r="Q32" s="390"/>
      <c r="R32" s="390"/>
      <c r="S32" s="130"/>
      <c r="T32" s="130"/>
      <c r="U32" s="130"/>
    </row>
    <row r="33" spans="1:21" ht="39" hidden="1" customHeight="1" x14ac:dyDescent="0.25">
      <c r="A33" s="130"/>
      <c r="B33" s="401"/>
      <c r="C33" s="402"/>
      <c r="D33" s="402"/>
      <c r="E33" s="402"/>
      <c r="F33" s="402"/>
      <c r="G33" s="200"/>
      <c r="H33" s="397"/>
      <c r="I33" s="194"/>
      <c r="J33" s="385"/>
      <c r="K33" s="397"/>
      <c r="L33" s="398"/>
      <c r="M33" s="399"/>
      <c r="N33" s="400"/>
      <c r="O33" s="382"/>
      <c r="P33" s="389"/>
      <c r="Q33" s="390"/>
      <c r="R33" s="390"/>
      <c r="S33" s="130"/>
      <c r="T33" s="130"/>
      <c r="U33" s="130"/>
    </row>
    <row r="34" spans="1:21" ht="39" hidden="1" customHeight="1" x14ac:dyDescent="0.25">
      <c r="A34" s="130"/>
      <c r="B34" s="401"/>
      <c r="C34" s="402"/>
      <c r="D34" s="402"/>
      <c r="E34" s="402"/>
      <c r="F34" s="402"/>
      <c r="G34" s="199"/>
      <c r="H34" s="397"/>
      <c r="I34" s="194"/>
      <c r="J34" s="385"/>
      <c r="K34" s="397"/>
      <c r="L34" s="398"/>
      <c r="M34" s="399"/>
      <c r="N34" s="400"/>
      <c r="O34" s="382"/>
      <c r="P34" s="389"/>
      <c r="Q34" s="390"/>
      <c r="R34" s="390"/>
      <c r="S34" s="130"/>
      <c r="T34" s="130"/>
      <c r="U34" s="130"/>
    </row>
    <row r="35" spans="1:21" ht="39" hidden="1" customHeight="1" x14ac:dyDescent="0.25">
      <c r="A35" s="130"/>
      <c r="B35" s="401"/>
      <c r="C35" s="402"/>
      <c r="D35" s="402"/>
      <c r="E35" s="402"/>
      <c r="F35" s="402"/>
      <c r="G35" s="200"/>
      <c r="H35" s="397"/>
      <c r="I35" s="391"/>
      <c r="J35" s="385"/>
      <c r="K35" s="397"/>
      <c r="L35" s="398"/>
      <c r="M35" s="399"/>
      <c r="N35" s="400"/>
      <c r="O35" s="382"/>
      <c r="P35" s="389"/>
      <c r="Q35" s="390"/>
      <c r="R35" s="390"/>
      <c r="S35" s="130"/>
      <c r="T35" s="130"/>
      <c r="U35" s="130"/>
    </row>
    <row r="36" spans="1:21" ht="138" hidden="1" customHeight="1" x14ac:dyDescent="0.25">
      <c r="A36" s="130"/>
      <c r="B36" s="401"/>
      <c r="C36" s="402"/>
      <c r="D36" s="402"/>
      <c r="E36" s="402"/>
      <c r="F36" s="402"/>
      <c r="G36" s="200"/>
      <c r="H36" s="397"/>
      <c r="I36" s="391"/>
      <c r="J36" s="385"/>
      <c r="K36" s="397"/>
      <c r="L36" s="398"/>
      <c r="M36" s="399"/>
      <c r="N36" s="400"/>
      <c r="O36" s="382"/>
      <c r="P36" s="389"/>
      <c r="Q36" s="390"/>
      <c r="R36" s="390"/>
      <c r="S36" s="130"/>
      <c r="T36" s="130"/>
      <c r="U36" s="130"/>
    </row>
    <row r="37" spans="1:21" ht="138" hidden="1" customHeight="1" x14ac:dyDescent="0.25">
      <c r="A37" s="130"/>
      <c r="B37" s="401"/>
      <c r="C37" s="402"/>
      <c r="D37" s="402"/>
      <c r="E37" s="402"/>
      <c r="F37" s="402"/>
      <c r="G37" s="200"/>
      <c r="H37" s="397"/>
      <c r="I37" s="194"/>
      <c r="J37" s="385"/>
      <c r="K37" s="397"/>
      <c r="L37" s="398"/>
      <c r="M37" s="399"/>
      <c r="N37" s="400"/>
      <c r="O37" s="382"/>
      <c r="P37" s="389"/>
      <c r="Q37" s="390"/>
      <c r="R37" s="390"/>
      <c r="S37" s="130"/>
      <c r="T37" s="130"/>
      <c r="U37" s="130"/>
    </row>
    <row r="38" spans="1:21" ht="138" hidden="1" customHeight="1" x14ac:dyDescent="0.25">
      <c r="A38" s="130"/>
      <c r="B38" s="401"/>
      <c r="C38" s="402"/>
      <c r="D38" s="402"/>
      <c r="E38" s="402"/>
      <c r="F38" s="402"/>
      <c r="G38" s="200"/>
      <c r="H38" s="397"/>
      <c r="I38" s="194"/>
      <c r="J38" s="385"/>
      <c r="K38" s="397"/>
      <c r="L38" s="398"/>
      <c r="M38" s="399"/>
      <c r="N38" s="400"/>
      <c r="O38" s="382"/>
      <c r="P38" s="389"/>
      <c r="Q38" s="390"/>
      <c r="R38" s="390"/>
      <c r="S38" s="130"/>
      <c r="T38" s="130"/>
      <c r="U38" s="130"/>
    </row>
    <row r="39" spans="1:21" ht="27" customHeight="1" thickBot="1" x14ac:dyDescent="0.35">
      <c r="A39" s="130"/>
      <c r="B39" s="203" t="s">
        <v>48</v>
      </c>
      <c r="C39" s="201"/>
      <c r="D39" s="201"/>
      <c r="E39" s="202"/>
      <c r="F39" s="202"/>
      <c r="G39" s="202"/>
      <c r="H39" s="204">
        <f>IF(SUM(H11:H36)&gt;100%,"supera el 100%",SUM(H11:H36))</f>
        <v>1</v>
      </c>
      <c r="I39" s="205"/>
      <c r="J39" s="205"/>
      <c r="K39" s="205"/>
      <c r="L39" s="206"/>
      <c r="M39" s="206"/>
      <c r="N39" s="205"/>
      <c r="O39" s="206"/>
      <c r="P39" s="207">
        <f>SUM(P11:P36)</f>
        <v>0</v>
      </c>
      <c r="Q39" s="62"/>
      <c r="R39" s="84"/>
      <c r="S39" s="130"/>
      <c r="T39" s="130"/>
      <c r="U39" s="130"/>
    </row>
    <row r="40" spans="1:21" ht="27" customHeight="1" x14ac:dyDescent="0.25">
      <c r="A40" s="130"/>
      <c r="B40" s="392" t="s">
        <v>119</v>
      </c>
      <c r="C40" s="393"/>
      <c r="D40" s="393"/>
      <c r="E40" s="393"/>
      <c r="F40" s="393"/>
      <c r="G40" s="393"/>
      <c r="H40" s="393"/>
      <c r="I40" s="393"/>
      <c r="J40" s="393"/>
      <c r="K40" s="393"/>
      <c r="L40" s="393"/>
      <c r="M40" s="393"/>
      <c r="N40" s="393"/>
      <c r="O40" s="394"/>
      <c r="P40" s="79">
        <v>0</v>
      </c>
      <c r="Q40" s="395"/>
      <c r="R40" s="396"/>
      <c r="S40" s="130"/>
      <c r="T40" s="130"/>
      <c r="U40" s="130"/>
    </row>
    <row r="41" spans="1:21" ht="27" customHeight="1" x14ac:dyDescent="0.25">
      <c r="A41" s="130"/>
      <c r="B41" s="80"/>
      <c r="C41" s="77"/>
      <c r="D41" s="77"/>
      <c r="E41" s="77"/>
      <c r="F41" s="77"/>
      <c r="G41" s="77"/>
      <c r="H41" s="77"/>
      <c r="I41" s="77"/>
      <c r="J41" s="77"/>
      <c r="K41" s="77"/>
      <c r="L41" s="77"/>
      <c r="M41" s="76"/>
      <c r="N41" s="76"/>
      <c r="O41" s="76"/>
      <c r="P41" s="78">
        <f>SUM(P39:P40)</f>
        <v>0</v>
      </c>
      <c r="Q41" s="395"/>
      <c r="R41" s="396"/>
      <c r="S41" s="130"/>
      <c r="T41" s="130"/>
      <c r="U41" s="130"/>
    </row>
    <row r="42" spans="1:21" ht="27" customHeight="1" x14ac:dyDescent="0.25">
      <c r="A42" s="130"/>
      <c r="B42" s="81"/>
      <c r="C42" s="75"/>
      <c r="D42" s="75"/>
      <c r="E42" s="75"/>
      <c r="F42" s="76"/>
      <c r="G42" s="76"/>
      <c r="H42" s="76"/>
      <c r="I42" s="76"/>
      <c r="J42" s="76"/>
      <c r="K42" s="76"/>
      <c r="L42" s="76"/>
      <c r="M42" s="76"/>
      <c r="N42" s="76"/>
      <c r="O42" s="76"/>
      <c r="P42" s="76"/>
      <c r="Q42" s="395"/>
      <c r="R42" s="396"/>
      <c r="S42" s="130"/>
      <c r="T42" s="130"/>
      <c r="U42" s="130"/>
    </row>
    <row r="43" spans="1:21" ht="29.25" customHeight="1" thickBot="1" x14ac:dyDescent="0.3">
      <c r="A43" s="130"/>
      <c r="B43" s="135"/>
      <c r="C43" s="136"/>
      <c r="D43" s="82"/>
      <c r="E43" s="82"/>
      <c r="F43" s="136"/>
      <c r="G43" s="136"/>
      <c r="H43" s="82"/>
      <c r="I43" s="82"/>
      <c r="J43" s="82"/>
      <c r="K43" s="82"/>
      <c r="L43" s="82"/>
      <c r="M43" s="82"/>
      <c r="N43" s="82"/>
      <c r="O43" s="82"/>
      <c r="P43" s="137"/>
      <c r="Q43" s="82"/>
      <c r="R43" s="138"/>
      <c r="S43" s="130"/>
      <c r="T43" s="130"/>
      <c r="U43" s="130"/>
    </row>
    <row r="44" spans="1:21" ht="48.75" customHeight="1" x14ac:dyDescent="0.25">
      <c r="A44" s="130"/>
      <c r="B44" s="135"/>
      <c r="C44" s="171" t="s">
        <v>120</v>
      </c>
      <c r="D44" s="368"/>
      <c r="E44" s="368"/>
      <c r="F44" s="82"/>
      <c r="G44" s="369"/>
      <c r="H44" s="370"/>
      <c r="I44" s="370"/>
      <c r="J44" s="371"/>
      <c r="K44" s="139"/>
      <c r="L44" s="372"/>
      <c r="M44" s="373"/>
      <c r="N44" s="373"/>
      <c r="O44" s="374"/>
      <c r="P44" s="140"/>
      <c r="Q44" s="141"/>
      <c r="R44" s="142"/>
      <c r="S44" s="130"/>
      <c r="T44" s="130"/>
      <c r="U44" s="130"/>
    </row>
    <row r="45" spans="1:21" ht="48" customHeight="1" thickBot="1" x14ac:dyDescent="0.3">
      <c r="A45" s="130"/>
      <c r="B45" s="135"/>
      <c r="C45" s="171" t="s">
        <v>121</v>
      </c>
      <c r="D45" s="375"/>
      <c r="E45" s="375"/>
      <c r="F45" s="82"/>
      <c r="G45" s="376" t="s">
        <v>279</v>
      </c>
      <c r="H45" s="377"/>
      <c r="I45" s="377"/>
      <c r="J45" s="378"/>
      <c r="K45" s="139"/>
      <c r="L45" s="379" t="s">
        <v>122</v>
      </c>
      <c r="M45" s="380"/>
      <c r="N45" s="380"/>
      <c r="O45" s="381"/>
      <c r="P45" s="143"/>
      <c r="Q45" s="144"/>
      <c r="R45" s="145"/>
      <c r="S45" s="130"/>
      <c r="T45" s="130"/>
      <c r="U45" s="130"/>
    </row>
    <row r="46" spans="1:21" ht="27" thickBot="1" x14ac:dyDescent="0.3">
      <c r="A46" s="130"/>
      <c r="B46" s="146"/>
      <c r="C46" s="147"/>
      <c r="D46" s="83"/>
      <c r="E46" s="83"/>
      <c r="F46" s="83"/>
      <c r="G46" s="83"/>
      <c r="H46" s="83"/>
      <c r="I46" s="83"/>
      <c r="J46" s="83"/>
      <c r="K46" s="83"/>
      <c r="L46" s="83"/>
      <c r="M46" s="83"/>
      <c r="N46" s="83"/>
      <c r="O46" s="83"/>
      <c r="P46" s="148"/>
      <c r="Q46" s="83"/>
      <c r="R46" s="149"/>
      <c r="S46" s="130"/>
      <c r="T46" s="130"/>
      <c r="U46" s="130"/>
    </row>
    <row r="47" spans="1:21" ht="26.25" x14ac:dyDescent="0.25">
      <c r="A47" s="130"/>
      <c r="B47" s="130"/>
      <c r="C47" s="130"/>
      <c r="D47" s="130"/>
      <c r="E47" s="130"/>
      <c r="F47" s="130"/>
      <c r="G47" s="130"/>
      <c r="H47" s="130"/>
      <c r="I47" s="130"/>
      <c r="J47" s="130"/>
      <c r="K47" s="130"/>
      <c r="L47" s="130"/>
      <c r="M47" s="130"/>
      <c r="N47" s="130"/>
      <c r="O47" s="130"/>
      <c r="P47" s="130"/>
      <c r="Q47" s="130"/>
      <c r="R47" s="130"/>
      <c r="S47" s="130"/>
      <c r="T47" s="130"/>
      <c r="U47" s="130"/>
    </row>
    <row r="48" spans="1:21" ht="26.25" x14ac:dyDescent="0.25">
      <c r="A48" s="130"/>
      <c r="B48" s="130"/>
      <c r="C48" s="130"/>
      <c r="D48" s="130"/>
      <c r="E48" s="130"/>
      <c r="F48" s="130"/>
      <c r="G48" s="130"/>
      <c r="H48" s="130"/>
      <c r="I48" s="130"/>
      <c r="J48" s="130"/>
      <c r="K48" s="130"/>
      <c r="L48" s="130"/>
      <c r="M48" s="130"/>
      <c r="N48" s="130"/>
      <c r="O48" s="130"/>
      <c r="P48" s="130"/>
      <c r="Q48" s="130"/>
      <c r="R48" s="130"/>
      <c r="S48" s="130"/>
      <c r="T48" s="130"/>
      <c r="U48" s="130"/>
    </row>
  </sheetData>
  <mergeCells count="110">
    <mergeCell ref="B7:R7"/>
    <mergeCell ref="B8:H8"/>
    <mergeCell ref="K8:N8"/>
    <mergeCell ref="O8:R8"/>
    <mergeCell ref="D2:O2"/>
    <mergeCell ref="D3:O3"/>
    <mergeCell ref="D4:O4"/>
    <mergeCell ref="D5:O5"/>
    <mergeCell ref="H9:I10"/>
    <mergeCell ref="J9:N9"/>
    <mergeCell ref="O9:O10"/>
    <mergeCell ref="P9:P10"/>
    <mergeCell ref="Q9:R9"/>
    <mergeCell ref="G9:G10"/>
    <mergeCell ref="B11:B15"/>
    <mergeCell ref="C11:C15"/>
    <mergeCell ref="D11:D15"/>
    <mergeCell ref="E11:E15"/>
    <mergeCell ref="F11:F15"/>
    <mergeCell ref="B9:B10"/>
    <mergeCell ref="C9:C10"/>
    <mergeCell ref="D9:D10"/>
    <mergeCell ref="E9:E10"/>
    <mergeCell ref="F9:F10"/>
    <mergeCell ref="N11:N15"/>
    <mergeCell ref="O11:O15"/>
    <mergeCell ref="P11:P15"/>
    <mergeCell ref="Q11:Q15"/>
    <mergeCell ref="R11:R15"/>
    <mergeCell ref="G14:G15"/>
    <mergeCell ref="H11:H15"/>
    <mergeCell ref="I11:I12"/>
    <mergeCell ref="J11:J15"/>
    <mergeCell ref="K11:K15"/>
    <mergeCell ref="L11:L15"/>
    <mergeCell ref="M11:M15"/>
    <mergeCell ref="P16:P20"/>
    <mergeCell ref="Q16:Q20"/>
    <mergeCell ref="R16:R20"/>
    <mergeCell ref="I18:I20"/>
    <mergeCell ref="B21:B26"/>
    <mergeCell ref="C21:C26"/>
    <mergeCell ref="D21:D26"/>
    <mergeCell ref="E21:E26"/>
    <mergeCell ref="F21:F26"/>
    <mergeCell ref="J16:J20"/>
    <mergeCell ref="K16:K20"/>
    <mergeCell ref="L16:L20"/>
    <mergeCell ref="M16:M20"/>
    <mergeCell ref="N16:N20"/>
    <mergeCell ref="O16:O20"/>
    <mergeCell ref="B16:B20"/>
    <mergeCell ref="C16:C20"/>
    <mergeCell ref="D16:D20"/>
    <mergeCell ref="E16:E20"/>
    <mergeCell ref="F16:F20"/>
    <mergeCell ref="H16:H20"/>
    <mergeCell ref="O21:O26"/>
    <mergeCell ref="P21:P26"/>
    <mergeCell ref="Q21:Q26"/>
    <mergeCell ref="R21:R26"/>
    <mergeCell ref="I24:I26"/>
    <mergeCell ref="B27:B31"/>
    <mergeCell ref="C27:C31"/>
    <mergeCell ref="D27:D31"/>
    <mergeCell ref="E27:E31"/>
    <mergeCell ref="F27:F31"/>
    <mergeCell ref="H21:H26"/>
    <mergeCell ref="J21:J26"/>
    <mergeCell ref="K21:K26"/>
    <mergeCell ref="L21:L26"/>
    <mergeCell ref="M21:M26"/>
    <mergeCell ref="N21:N26"/>
    <mergeCell ref="O27:O31"/>
    <mergeCell ref="P27:P31"/>
    <mergeCell ref="Q27:Q31"/>
    <mergeCell ref="R27:R31"/>
    <mergeCell ref="I30:I31"/>
    <mergeCell ref="M27:M31"/>
    <mergeCell ref="N27:N31"/>
    <mergeCell ref="P32:P38"/>
    <mergeCell ref="Q32:Q38"/>
    <mergeCell ref="R32:R38"/>
    <mergeCell ref="I35:I36"/>
    <mergeCell ref="B40:O40"/>
    <mergeCell ref="Q40:R42"/>
    <mergeCell ref="H32:H38"/>
    <mergeCell ref="J32:J38"/>
    <mergeCell ref="K32:K38"/>
    <mergeCell ref="L32:L38"/>
    <mergeCell ref="M32:M38"/>
    <mergeCell ref="N32:N38"/>
    <mergeCell ref="B32:B38"/>
    <mergeCell ref="C32:C38"/>
    <mergeCell ref="D32:D38"/>
    <mergeCell ref="E32:E38"/>
    <mergeCell ref="F32:F38"/>
    <mergeCell ref="G16:G20"/>
    <mergeCell ref="G27:G31"/>
    <mergeCell ref="D44:E44"/>
    <mergeCell ref="G44:J44"/>
    <mergeCell ref="L44:O44"/>
    <mergeCell ref="D45:E45"/>
    <mergeCell ref="G45:J45"/>
    <mergeCell ref="L45:O45"/>
    <mergeCell ref="O32:O38"/>
    <mergeCell ref="H27:H31"/>
    <mergeCell ref="J27:J31"/>
    <mergeCell ref="K27:K31"/>
    <mergeCell ref="L27:L31"/>
  </mergeCells>
  <conditionalFormatting sqref="O11 O16 O21 O27 O32">
    <cfRule type="cellIs" dxfId="7" priority="1" operator="greaterThan">
      <formula>100</formula>
    </cfRule>
  </conditionalFormatting>
  <dataValidations count="1">
    <dataValidation allowBlank="1" showInputMessage="1" showErrorMessage="1" errorTitle="error" error="solo datos númericos" sqref="H11:H32"/>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46"/>
  <sheetViews>
    <sheetView showGridLines="0" view="pageBreakPreview" topLeftCell="B42" zoomScale="50" zoomScaleNormal="50" zoomScaleSheetLayoutView="50" zoomScalePageLayoutView="50" workbookViewId="0">
      <selection activeCell="G59" sqref="G59"/>
    </sheetView>
  </sheetViews>
  <sheetFormatPr baseColWidth="10" defaultColWidth="10.85546875" defaultRowHeight="18.75" x14ac:dyDescent="0.3"/>
  <cols>
    <col min="1" max="1" width="4.28515625" style="52" customWidth="1"/>
    <col min="2" max="2" width="13" style="58" bestFit="1" customWidth="1"/>
    <col min="3" max="3" width="36.7109375" style="52" customWidth="1"/>
    <col min="4" max="4" width="61.5703125" style="52" customWidth="1"/>
    <col min="5" max="5" width="28.85546875" style="52" customWidth="1"/>
    <col min="6" max="6" width="29.7109375" style="52" customWidth="1"/>
    <col min="7" max="7" width="99.140625" style="52" customWidth="1"/>
    <col min="8" max="8" width="26.28515625" style="52" customWidth="1"/>
    <col min="9" max="9" width="32" style="52" hidden="1" customWidth="1"/>
    <col min="10" max="14" width="41.140625" style="52" customWidth="1"/>
    <col min="15" max="15" width="38.85546875" style="52" customWidth="1"/>
    <col min="16" max="16" width="33.140625" style="53" customWidth="1"/>
    <col min="17" max="17" width="57.140625" style="52" customWidth="1"/>
    <col min="18" max="18" width="36.5703125" style="52" customWidth="1"/>
    <col min="19" max="19" width="3.7109375" style="52" customWidth="1"/>
    <col min="20" max="16384" width="10.85546875" style="52"/>
  </cols>
  <sheetData>
    <row r="2" spans="1:21" ht="23.25" customHeight="1" thickBot="1" x14ac:dyDescent="0.5">
      <c r="A2" s="130"/>
      <c r="B2" s="131"/>
      <c r="C2" s="132"/>
      <c r="D2" s="132"/>
      <c r="E2" s="132"/>
      <c r="F2" s="526"/>
      <c r="G2" s="165"/>
      <c r="H2" s="528"/>
      <c r="I2" s="166"/>
      <c r="J2" s="166"/>
      <c r="K2" s="132"/>
      <c r="L2" s="132"/>
      <c r="M2" s="132"/>
      <c r="N2" s="132"/>
      <c r="O2" s="132"/>
      <c r="P2" s="133"/>
      <c r="Q2" s="132"/>
      <c r="R2" s="132"/>
      <c r="S2" s="130"/>
      <c r="T2" s="130"/>
      <c r="U2" s="130"/>
    </row>
    <row r="3" spans="1:21" ht="7.5" hidden="1" customHeight="1" x14ac:dyDescent="0.25">
      <c r="A3" s="130"/>
      <c r="B3" s="131"/>
      <c r="C3" s="132"/>
      <c r="D3" s="132"/>
      <c r="E3" s="132"/>
      <c r="F3" s="527"/>
      <c r="G3" s="167"/>
      <c r="H3" s="528"/>
      <c r="I3" s="166"/>
      <c r="J3" s="166"/>
      <c r="K3" s="132"/>
      <c r="L3" s="132"/>
      <c r="M3" s="132"/>
      <c r="N3" s="132"/>
      <c r="O3" s="132"/>
      <c r="P3" s="133"/>
      <c r="Q3" s="132"/>
      <c r="R3" s="132"/>
      <c r="S3" s="130"/>
      <c r="T3" s="130"/>
      <c r="U3" s="130"/>
    </row>
    <row r="4" spans="1:21" ht="27" hidden="1" thickBot="1" x14ac:dyDescent="0.3">
      <c r="A4" s="130"/>
      <c r="B4" s="131"/>
      <c r="C4" s="132"/>
      <c r="D4" s="132"/>
      <c r="E4" s="132"/>
      <c r="F4" s="132"/>
      <c r="G4" s="132"/>
      <c r="H4" s="132"/>
      <c r="I4" s="132"/>
      <c r="J4" s="132"/>
      <c r="K4" s="132"/>
      <c r="L4" s="132"/>
      <c r="M4" s="132"/>
      <c r="N4" s="132"/>
      <c r="O4" s="132"/>
      <c r="P4" s="133"/>
      <c r="Q4" s="132"/>
      <c r="R4" s="132"/>
      <c r="S4" s="130"/>
      <c r="T4" s="130"/>
      <c r="U4" s="130"/>
    </row>
    <row r="5" spans="1:21" ht="50.1" customHeight="1" x14ac:dyDescent="0.25">
      <c r="A5" s="130"/>
      <c r="B5" s="529"/>
      <c r="C5" s="530"/>
      <c r="D5" s="531"/>
      <c r="E5" s="538" t="s">
        <v>285</v>
      </c>
      <c r="F5" s="539"/>
      <c r="G5" s="539"/>
      <c r="H5" s="539"/>
      <c r="I5" s="539"/>
      <c r="J5" s="539"/>
      <c r="K5" s="539"/>
      <c r="L5" s="539"/>
      <c r="M5" s="539"/>
      <c r="N5" s="539"/>
      <c r="O5" s="540"/>
      <c r="P5" s="541" t="s">
        <v>286</v>
      </c>
      <c r="Q5" s="542"/>
      <c r="R5" s="543"/>
      <c r="S5" s="130"/>
      <c r="T5" s="130"/>
      <c r="U5" s="130"/>
    </row>
    <row r="6" spans="1:21" ht="50.1" customHeight="1" x14ac:dyDescent="0.25">
      <c r="A6" s="130"/>
      <c r="B6" s="532"/>
      <c r="C6" s="533"/>
      <c r="D6" s="534"/>
      <c r="E6" s="544" t="s">
        <v>287</v>
      </c>
      <c r="F6" s="545"/>
      <c r="G6" s="545"/>
      <c r="H6" s="545"/>
      <c r="I6" s="545"/>
      <c r="J6" s="545"/>
      <c r="K6" s="545"/>
      <c r="L6" s="545"/>
      <c r="M6" s="545"/>
      <c r="N6" s="545"/>
      <c r="O6" s="546"/>
      <c r="P6" s="547" t="s">
        <v>288</v>
      </c>
      <c r="Q6" s="548"/>
      <c r="R6" s="549"/>
      <c r="S6" s="130"/>
      <c r="T6" s="130"/>
      <c r="U6" s="130"/>
    </row>
    <row r="7" spans="1:21" ht="50.1" customHeight="1" x14ac:dyDescent="0.25">
      <c r="A7" s="130"/>
      <c r="B7" s="532"/>
      <c r="C7" s="533"/>
      <c r="D7" s="534"/>
      <c r="E7" s="544" t="s">
        <v>289</v>
      </c>
      <c r="F7" s="545"/>
      <c r="G7" s="545"/>
      <c r="H7" s="545"/>
      <c r="I7" s="545"/>
      <c r="J7" s="545"/>
      <c r="K7" s="545"/>
      <c r="L7" s="545"/>
      <c r="M7" s="545"/>
      <c r="N7" s="545"/>
      <c r="O7" s="546"/>
      <c r="P7" s="547" t="s">
        <v>290</v>
      </c>
      <c r="Q7" s="548"/>
      <c r="R7" s="549"/>
      <c r="S7" s="130"/>
      <c r="T7" s="130"/>
      <c r="U7" s="130"/>
    </row>
    <row r="8" spans="1:21" ht="50.1" customHeight="1" thickBot="1" x14ac:dyDescent="0.3">
      <c r="A8" s="130"/>
      <c r="B8" s="535"/>
      <c r="C8" s="536"/>
      <c r="D8" s="537"/>
      <c r="E8" s="550" t="s">
        <v>291</v>
      </c>
      <c r="F8" s="551"/>
      <c r="G8" s="551"/>
      <c r="H8" s="551"/>
      <c r="I8" s="551"/>
      <c r="J8" s="551"/>
      <c r="K8" s="551"/>
      <c r="L8" s="551"/>
      <c r="M8" s="551"/>
      <c r="N8" s="551"/>
      <c r="O8" s="552"/>
      <c r="P8" s="523" t="s">
        <v>296</v>
      </c>
      <c r="Q8" s="524"/>
      <c r="R8" s="525"/>
      <c r="S8" s="130"/>
      <c r="T8" s="130"/>
      <c r="U8" s="130"/>
    </row>
    <row r="9" spans="1:21" ht="27" thickBot="1" x14ac:dyDescent="0.3">
      <c r="A9" s="130"/>
      <c r="B9" s="131"/>
      <c r="C9" s="132"/>
      <c r="D9" s="132"/>
      <c r="E9" s="132"/>
      <c r="F9" s="132"/>
      <c r="G9" s="132"/>
      <c r="H9" s="132"/>
      <c r="I9" s="132"/>
      <c r="J9" s="132"/>
      <c r="K9" s="132"/>
      <c r="L9" s="132"/>
      <c r="M9" s="132"/>
      <c r="N9" s="132"/>
      <c r="O9" s="132"/>
      <c r="P9" s="133"/>
      <c r="Q9" s="132"/>
      <c r="R9" s="132"/>
      <c r="S9" s="130"/>
      <c r="T9" s="130"/>
      <c r="U9" s="130"/>
    </row>
    <row r="10" spans="1:21" ht="64.5" customHeight="1" thickBot="1" x14ac:dyDescent="0.3">
      <c r="A10" s="130"/>
      <c r="B10" s="443" t="s">
        <v>252</v>
      </c>
      <c r="C10" s="444"/>
      <c r="D10" s="444"/>
      <c r="E10" s="444"/>
      <c r="F10" s="444"/>
      <c r="G10" s="444"/>
      <c r="H10" s="444"/>
      <c r="I10" s="444"/>
      <c r="J10" s="444"/>
      <c r="K10" s="444"/>
      <c r="L10" s="444"/>
      <c r="M10" s="444"/>
      <c r="N10" s="444"/>
      <c r="O10" s="444"/>
      <c r="P10" s="444"/>
      <c r="Q10" s="444"/>
      <c r="R10" s="445"/>
      <c r="S10" s="130"/>
      <c r="T10" s="130"/>
      <c r="U10" s="130"/>
    </row>
    <row r="11" spans="1:21" ht="35.25" customHeight="1" thickBot="1" x14ac:dyDescent="0.3">
      <c r="A11" s="130"/>
      <c r="B11" s="446" t="s">
        <v>102</v>
      </c>
      <c r="C11" s="447"/>
      <c r="D11" s="447"/>
      <c r="E11" s="447"/>
      <c r="F11" s="447"/>
      <c r="G11" s="447"/>
      <c r="H11" s="448"/>
      <c r="I11" s="249"/>
      <c r="J11" s="249"/>
      <c r="K11" s="447"/>
      <c r="L11" s="447"/>
      <c r="M11" s="447"/>
      <c r="N11" s="448"/>
      <c r="O11" s="446" t="s">
        <v>103</v>
      </c>
      <c r="P11" s="449"/>
      <c r="Q11" s="449"/>
      <c r="R11" s="450"/>
      <c r="S11" s="130"/>
      <c r="T11" s="130"/>
      <c r="U11" s="130"/>
    </row>
    <row r="12" spans="1:21" s="56" customFormat="1" ht="56.25" customHeight="1" thickBot="1" x14ac:dyDescent="0.5">
      <c r="A12" s="130"/>
      <c r="B12" s="439" t="s">
        <v>17</v>
      </c>
      <c r="C12" s="440" t="s">
        <v>104</v>
      </c>
      <c r="D12" s="442" t="s">
        <v>105</v>
      </c>
      <c r="E12" s="442" t="s">
        <v>106</v>
      </c>
      <c r="F12" s="442" t="s">
        <v>107</v>
      </c>
      <c r="G12" s="442" t="s">
        <v>74</v>
      </c>
      <c r="H12" s="457" t="s">
        <v>108</v>
      </c>
      <c r="I12" s="458"/>
      <c r="J12" s="461" t="s">
        <v>109</v>
      </c>
      <c r="K12" s="462"/>
      <c r="L12" s="462"/>
      <c r="M12" s="462"/>
      <c r="N12" s="463"/>
      <c r="O12" s="442" t="s">
        <v>110</v>
      </c>
      <c r="P12" s="464" t="s">
        <v>111</v>
      </c>
      <c r="Q12" s="442" t="s">
        <v>100</v>
      </c>
      <c r="R12" s="442"/>
      <c r="S12" s="130"/>
      <c r="T12" s="130"/>
      <c r="U12" s="130"/>
    </row>
    <row r="13" spans="1:21" s="57" customFormat="1" ht="129" customHeight="1" thickBot="1" x14ac:dyDescent="0.5">
      <c r="A13" s="130"/>
      <c r="B13" s="439"/>
      <c r="C13" s="441"/>
      <c r="D13" s="442"/>
      <c r="E13" s="442"/>
      <c r="F13" s="442"/>
      <c r="G13" s="442"/>
      <c r="H13" s="459"/>
      <c r="I13" s="460"/>
      <c r="J13" s="248" t="s">
        <v>112</v>
      </c>
      <c r="K13" s="248" t="s">
        <v>113</v>
      </c>
      <c r="L13" s="248" t="s">
        <v>114</v>
      </c>
      <c r="M13" s="248" t="s">
        <v>115</v>
      </c>
      <c r="N13" s="248" t="s">
        <v>116</v>
      </c>
      <c r="O13" s="442"/>
      <c r="P13" s="464"/>
      <c r="Q13" s="134" t="s">
        <v>117</v>
      </c>
      <c r="R13" s="134" t="s">
        <v>118</v>
      </c>
      <c r="S13" s="130"/>
      <c r="T13" s="130"/>
      <c r="U13" s="130"/>
    </row>
    <row r="14" spans="1:21" ht="75" customHeight="1" x14ac:dyDescent="0.25">
      <c r="A14" s="130"/>
      <c r="B14" s="434">
        <v>1</v>
      </c>
      <c r="C14" s="519" t="s">
        <v>329</v>
      </c>
      <c r="D14" s="520" t="s">
        <v>328</v>
      </c>
      <c r="E14" s="521" t="s">
        <v>330</v>
      </c>
      <c r="F14" s="482" t="s">
        <v>377</v>
      </c>
      <c r="G14" s="282" t="s">
        <v>359</v>
      </c>
      <c r="H14" s="522">
        <v>0.25</v>
      </c>
      <c r="I14" s="510"/>
      <c r="J14" s="512"/>
      <c r="K14" s="513"/>
      <c r="L14" s="515"/>
      <c r="M14" s="517"/>
      <c r="N14" s="518"/>
      <c r="O14" s="501"/>
      <c r="P14" s="486"/>
      <c r="Q14" s="507"/>
      <c r="R14" s="509"/>
      <c r="S14" s="130"/>
      <c r="T14" s="130"/>
      <c r="U14" s="130"/>
    </row>
    <row r="15" spans="1:21" ht="68.25" customHeight="1" x14ac:dyDescent="0.25">
      <c r="A15" s="130"/>
      <c r="B15" s="404"/>
      <c r="C15" s="479"/>
      <c r="D15" s="481"/>
      <c r="E15" s="483"/>
      <c r="F15" s="483"/>
      <c r="G15" s="283" t="s">
        <v>360</v>
      </c>
      <c r="H15" s="516"/>
      <c r="I15" s="511"/>
      <c r="J15" s="493"/>
      <c r="K15" s="514"/>
      <c r="L15" s="516"/>
      <c r="M15" s="499"/>
      <c r="N15" s="500"/>
      <c r="O15" s="502"/>
      <c r="P15" s="487"/>
      <c r="Q15" s="508"/>
      <c r="R15" s="492"/>
      <c r="S15" s="130"/>
      <c r="T15" s="130"/>
      <c r="U15" s="130"/>
    </row>
    <row r="16" spans="1:21" ht="53.25" customHeight="1" x14ac:dyDescent="0.25">
      <c r="A16" s="130"/>
      <c r="B16" s="404"/>
      <c r="C16" s="479"/>
      <c r="D16" s="481"/>
      <c r="E16" s="483"/>
      <c r="F16" s="483"/>
      <c r="G16" s="283" t="s">
        <v>361</v>
      </c>
      <c r="H16" s="516"/>
      <c r="I16" s="266"/>
      <c r="J16" s="493"/>
      <c r="K16" s="514"/>
      <c r="L16" s="516"/>
      <c r="M16" s="499"/>
      <c r="N16" s="500"/>
      <c r="O16" s="502"/>
      <c r="P16" s="487"/>
      <c r="Q16" s="508"/>
      <c r="R16" s="492"/>
      <c r="S16" s="130"/>
      <c r="T16" s="130"/>
      <c r="U16" s="130"/>
    </row>
    <row r="17" spans="1:21" ht="53.25" customHeight="1" x14ac:dyDescent="0.25">
      <c r="A17" s="130"/>
      <c r="B17" s="404"/>
      <c r="C17" s="479"/>
      <c r="D17" s="481"/>
      <c r="E17" s="483"/>
      <c r="F17" s="483"/>
      <c r="G17" s="283" t="s">
        <v>362</v>
      </c>
      <c r="H17" s="516"/>
      <c r="I17" s="266"/>
      <c r="J17" s="493"/>
      <c r="K17" s="514"/>
      <c r="L17" s="516"/>
      <c r="M17" s="499"/>
      <c r="N17" s="500"/>
      <c r="O17" s="502"/>
      <c r="P17" s="487"/>
      <c r="Q17" s="508"/>
      <c r="R17" s="492"/>
      <c r="S17" s="130"/>
      <c r="T17" s="130"/>
      <c r="U17" s="130"/>
    </row>
    <row r="18" spans="1:21" ht="52.5" customHeight="1" thickBot="1" x14ac:dyDescent="0.3">
      <c r="A18" s="130"/>
      <c r="B18" s="404"/>
      <c r="C18" s="479"/>
      <c r="D18" s="481"/>
      <c r="E18" s="483"/>
      <c r="F18" s="483"/>
      <c r="G18" s="283" t="s">
        <v>363</v>
      </c>
      <c r="H18" s="516"/>
      <c r="I18" s="251"/>
      <c r="J18" s="493"/>
      <c r="K18" s="514"/>
      <c r="L18" s="516"/>
      <c r="M18" s="499"/>
      <c r="N18" s="500"/>
      <c r="O18" s="502"/>
      <c r="P18" s="487"/>
      <c r="Q18" s="508"/>
      <c r="R18" s="492"/>
      <c r="S18" s="130"/>
      <c r="T18" s="130"/>
      <c r="U18" s="130"/>
    </row>
    <row r="19" spans="1:21" ht="93" x14ac:dyDescent="0.25">
      <c r="A19" s="130"/>
      <c r="B19" s="403">
        <v>2</v>
      </c>
      <c r="C19" s="478" t="s">
        <v>331</v>
      </c>
      <c r="D19" s="480" t="s">
        <v>332</v>
      </c>
      <c r="E19" s="478" t="s">
        <v>333</v>
      </c>
      <c r="F19" s="482" t="s">
        <v>377</v>
      </c>
      <c r="G19" s="282" t="s">
        <v>364</v>
      </c>
      <c r="H19" s="484">
        <v>0.25</v>
      </c>
      <c r="I19" s="251"/>
      <c r="J19" s="493"/>
      <c r="K19" s="504"/>
      <c r="L19" s="496"/>
      <c r="M19" s="498"/>
      <c r="N19" s="500"/>
      <c r="O19" s="501"/>
      <c r="P19" s="486"/>
      <c r="Q19" s="506"/>
      <c r="R19" s="491"/>
      <c r="S19" s="130"/>
      <c r="T19" s="130"/>
      <c r="U19" s="130"/>
    </row>
    <row r="20" spans="1:21" ht="40.5" customHeight="1" x14ac:dyDescent="0.25">
      <c r="A20" s="130"/>
      <c r="B20" s="404"/>
      <c r="C20" s="479"/>
      <c r="D20" s="481"/>
      <c r="E20" s="479"/>
      <c r="F20" s="483"/>
      <c r="G20" s="283" t="s">
        <v>365</v>
      </c>
      <c r="H20" s="485"/>
      <c r="I20" s="251"/>
      <c r="J20" s="493"/>
      <c r="K20" s="505"/>
      <c r="L20" s="497"/>
      <c r="M20" s="499"/>
      <c r="N20" s="500"/>
      <c r="O20" s="502"/>
      <c r="P20" s="487"/>
      <c r="Q20" s="506"/>
      <c r="R20" s="492"/>
      <c r="S20" s="130"/>
      <c r="T20" s="130"/>
      <c r="U20" s="130"/>
    </row>
    <row r="21" spans="1:21" ht="48" customHeight="1" x14ac:dyDescent="0.25">
      <c r="A21" s="130"/>
      <c r="B21" s="404"/>
      <c r="C21" s="479"/>
      <c r="D21" s="481"/>
      <c r="E21" s="479"/>
      <c r="F21" s="483"/>
      <c r="G21" s="283" t="s">
        <v>366</v>
      </c>
      <c r="H21" s="485"/>
      <c r="I21" s="277"/>
      <c r="J21" s="493"/>
      <c r="K21" s="505"/>
      <c r="L21" s="497"/>
      <c r="M21" s="499"/>
      <c r="N21" s="500"/>
      <c r="O21" s="502"/>
      <c r="P21" s="487"/>
      <c r="Q21" s="506"/>
      <c r="R21" s="492"/>
      <c r="S21" s="130"/>
      <c r="T21" s="130"/>
      <c r="U21" s="130"/>
    </row>
    <row r="22" spans="1:21" ht="409.5" customHeight="1" thickBot="1" x14ac:dyDescent="0.3">
      <c r="A22" s="130"/>
      <c r="B22" s="404"/>
      <c r="C22" s="479"/>
      <c r="D22" s="481"/>
      <c r="E22" s="479"/>
      <c r="F22" s="483"/>
      <c r="G22" s="283" t="s">
        <v>367</v>
      </c>
      <c r="H22" s="485"/>
      <c r="I22" s="278"/>
      <c r="J22" s="493"/>
      <c r="K22" s="505"/>
      <c r="L22" s="497"/>
      <c r="M22" s="499"/>
      <c r="N22" s="500"/>
      <c r="O22" s="502"/>
      <c r="P22" s="487"/>
      <c r="Q22" s="506"/>
      <c r="R22" s="492"/>
      <c r="S22" s="130"/>
      <c r="T22" s="130"/>
      <c r="U22" s="130"/>
    </row>
    <row r="23" spans="1:21" ht="69" customHeight="1" x14ac:dyDescent="0.25">
      <c r="A23" s="130"/>
      <c r="B23" s="403">
        <v>3</v>
      </c>
      <c r="C23" s="478" t="s">
        <v>334</v>
      </c>
      <c r="D23" s="480" t="s">
        <v>335</v>
      </c>
      <c r="E23" s="478" t="s">
        <v>376</v>
      </c>
      <c r="F23" s="503" t="s">
        <v>377</v>
      </c>
      <c r="G23" s="282" t="s">
        <v>368</v>
      </c>
      <c r="H23" s="484">
        <v>0.25</v>
      </c>
      <c r="I23" s="252"/>
      <c r="J23" s="493"/>
      <c r="K23" s="504"/>
      <c r="L23" s="496"/>
      <c r="M23" s="498"/>
      <c r="N23" s="500"/>
      <c r="O23" s="501"/>
      <c r="P23" s="486"/>
      <c r="Q23" s="506"/>
      <c r="R23" s="491"/>
      <c r="S23" s="130"/>
      <c r="T23" s="130"/>
      <c r="U23" s="130"/>
    </row>
    <row r="24" spans="1:21" ht="46.5" customHeight="1" x14ac:dyDescent="0.25">
      <c r="A24" s="130"/>
      <c r="B24" s="404"/>
      <c r="C24" s="479"/>
      <c r="D24" s="481"/>
      <c r="E24" s="479"/>
      <c r="F24" s="467"/>
      <c r="G24" s="283" t="s">
        <v>369</v>
      </c>
      <c r="H24" s="485"/>
      <c r="I24" s="252"/>
      <c r="J24" s="493"/>
      <c r="K24" s="505"/>
      <c r="L24" s="497"/>
      <c r="M24" s="499"/>
      <c r="N24" s="500"/>
      <c r="O24" s="502"/>
      <c r="P24" s="487"/>
      <c r="Q24" s="506"/>
      <c r="R24" s="492"/>
      <c r="S24" s="130"/>
      <c r="T24" s="130"/>
      <c r="U24" s="130"/>
    </row>
    <row r="25" spans="1:21" ht="286.5" customHeight="1" thickBot="1" x14ac:dyDescent="0.3">
      <c r="A25" s="130"/>
      <c r="B25" s="404"/>
      <c r="C25" s="479"/>
      <c r="D25" s="481"/>
      <c r="E25" s="479"/>
      <c r="F25" s="467"/>
      <c r="G25" s="283" t="s">
        <v>370</v>
      </c>
      <c r="H25" s="485"/>
      <c r="I25" s="265"/>
      <c r="J25" s="493"/>
      <c r="K25" s="505"/>
      <c r="L25" s="497"/>
      <c r="M25" s="499"/>
      <c r="N25" s="500"/>
      <c r="O25" s="502"/>
      <c r="P25" s="487"/>
      <c r="Q25" s="506"/>
      <c r="R25" s="492"/>
      <c r="S25" s="130"/>
      <c r="T25" s="130"/>
      <c r="U25" s="130"/>
    </row>
    <row r="26" spans="1:21" ht="123.75" customHeight="1" x14ac:dyDescent="0.25">
      <c r="A26" s="130"/>
      <c r="B26" s="403">
        <v>4</v>
      </c>
      <c r="C26" s="478" t="s">
        <v>338</v>
      </c>
      <c r="D26" s="480" t="s">
        <v>371</v>
      </c>
      <c r="E26" s="478" t="s">
        <v>340</v>
      </c>
      <c r="F26" s="482" t="s">
        <v>377</v>
      </c>
      <c r="G26" s="283" t="s">
        <v>372</v>
      </c>
      <c r="H26" s="484">
        <v>0.25</v>
      </c>
      <c r="I26" s="252"/>
      <c r="J26" s="493"/>
      <c r="K26" s="494"/>
      <c r="L26" s="496"/>
      <c r="M26" s="498"/>
      <c r="N26" s="500"/>
      <c r="O26" s="501"/>
      <c r="P26" s="486"/>
      <c r="Q26" s="488"/>
      <c r="R26" s="491"/>
      <c r="S26" s="130"/>
      <c r="T26" s="130"/>
      <c r="U26" s="130"/>
    </row>
    <row r="27" spans="1:21" ht="103.5" customHeight="1" x14ac:dyDescent="0.25">
      <c r="A27" s="130"/>
      <c r="B27" s="404"/>
      <c r="C27" s="479"/>
      <c r="D27" s="481"/>
      <c r="E27" s="479"/>
      <c r="F27" s="483"/>
      <c r="G27" s="283" t="s">
        <v>373</v>
      </c>
      <c r="H27" s="485"/>
      <c r="I27" s="252"/>
      <c r="J27" s="493"/>
      <c r="K27" s="495"/>
      <c r="L27" s="497"/>
      <c r="M27" s="499"/>
      <c r="N27" s="500"/>
      <c r="O27" s="502"/>
      <c r="P27" s="487"/>
      <c r="Q27" s="489"/>
      <c r="R27" s="492"/>
      <c r="S27" s="130"/>
      <c r="T27" s="130"/>
      <c r="U27" s="130"/>
    </row>
    <row r="28" spans="1:21" ht="88.5" customHeight="1" x14ac:dyDescent="0.25">
      <c r="A28" s="130"/>
      <c r="B28" s="404"/>
      <c r="C28" s="479"/>
      <c r="D28" s="481"/>
      <c r="E28" s="479"/>
      <c r="F28" s="483"/>
      <c r="G28" s="283" t="s">
        <v>374</v>
      </c>
      <c r="H28" s="485"/>
      <c r="I28" s="252"/>
      <c r="J28" s="493"/>
      <c r="K28" s="495"/>
      <c r="L28" s="497"/>
      <c r="M28" s="499"/>
      <c r="N28" s="500"/>
      <c r="O28" s="502"/>
      <c r="P28" s="487"/>
      <c r="Q28" s="489"/>
      <c r="R28" s="492"/>
      <c r="S28" s="130"/>
      <c r="T28" s="130"/>
      <c r="U28" s="130"/>
    </row>
    <row r="29" spans="1:21" ht="114" customHeight="1" x14ac:dyDescent="0.25">
      <c r="A29" s="130"/>
      <c r="B29" s="404"/>
      <c r="C29" s="479"/>
      <c r="D29" s="481"/>
      <c r="E29" s="479"/>
      <c r="F29" s="483"/>
      <c r="G29" s="283" t="s">
        <v>375</v>
      </c>
      <c r="H29" s="485"/>
      <c r="I29" s="265"/>
      <c r="J29" s="493"/>
      <c r="K29" s="495"/>
      <c r="L29" s="497"/>
      <c r="M29" s="499"/>
      <c r="N29" s="500"/>
      <c r="O29" s="502"/>
      <c r="P29" s="487"/>
      <c r="Q29" s="490"/>
      <c r="R29" s="492"/>
      <c r="S29" s="130"/>
      <c r="T29" s="130"/>
      <c r="U29" s="130"/>
    </row>
    <row r="30" spans="1:21" ht="39" hidden="1" customHeight="1" x14ac:dyDescent="0.25">
      <c r="A30" s="130"/>
      <c r="B30" s="401">
        <v>5</v>
      </c>
      <c r="C30" s="477"/>
      <c r="D30" s="477"/>
      <c r="E30" s="477"/>
      <c r="F30" s="477"/>
      <c r="G30" s="250"/>
      <c r="H30" s="470"/>
      <c r="I30" s="253"/>
      <c r="J30" s="469"/>
      <c r="K30" s="470"/>
      <c r="L30" s="471"/>
      <c r="M30" s="472"/>
      <c r="N30" s="473"/>
      <c r="O30" s="474">
        <f t="shared" ref="O30" si="0">IF(SUM(K30,N30)&gt;100%,"NO PERMITIDO",SUM(K30,N30))</f>
        <v>0</v>
      </c>
      <c r="P30" s="466">
        <f t="shared" ref="P30" si="1">H30*O30/100%</f>
        <v>0</v>
      </c>
      <c r="Q30" s="467"/>
      <c r="R30" s="467"/>
      <c r="S30" s="130"/>
      <c r="T30" s="130"/>
      <c r="U30" s="130"/>
    </row>
    <row r="31" spans="1:21" ht="39" hidden="1" customHeight="1" x14ac:dyDescent="0.25">
      <c r="A31" s="130"/>
      <c r="B31" s="401"/>
      <c r="C31" s="477"/>
      <c r="D31" s="477"/>
      <c r="E31" s="477"/>
      <c r="F31" s="477"/>
      <c r="G31" s="254"/>
      <c r="H31" s="470"/>
      <c r="I31" s="253"/>
      <c r="J31" s="469"/>
      <c r="K31" s="470"/>
      <c r="L31" s="471"/>
      <c r="M31" s="472"/>
      <c r="N31" s="473"/>
      <c r="O31" s="474"/>
      <c r="P31" s="466"/>
      <c r="Q31" s="467"/>
      <c r="R31" s="467"/>
      <c r="S31" s="130"/>
      <c r="T31" s="130"/>
      <c r="U31" s="130"/>
    </row>
    <row r="32" spans="1:21" ht="39" hidden="1" customHeight="1" x14ac:dyDescent="0.25">
      <c r="A32" s="130"/>
      <c r="B32" s="401"/>
      <c r="C32" s="477"/>
      <c r="D32" s="477"/>
      <c r="E32" s="477"/>
      <c r="F32" s="477"/>
      <c r="G32" s="250"/>
      <c r="H32" s="470"/>
      <c r="I32" s="253"/>
      <c r="J32" s="469"/>
      <c r="K32" s="470"/>
      <c r="L32" s="471"/>
      <c r="M32" s="472"/>
      <c r="N32" s="473"/>
      <c r="O32" s="474"/>
      <c r="P32" s="466"/>
      <c r="Q32" s="467"/>
      <c r="R32" s="467"/>
      <c r="S32" s="130"/>
      <c r="T32" s="130"/>
      <c r="U32" s="130"/>
    </row>
    <row r="33" spans="1:21" ht="39" hidden="1" customHeight="1" x14ac:dyDescent="0.25">
      <c r="A33" s="130"/>
      <c r="B33" s="401"/>
      <c r="C33" s="477"/>
      <c r="D33" s="477"/>
      <c r="E33" s="477"/>
      <c r="F33" s="477"/>
      <c r="G33" s="254"/>
      <c r="H33" s="470"/>
      <c r="I33" s="468"/>
      <c r="J33" s="469"/>
      <c r="K33" s="470"/>
      <c r="L33" s="471"/>
      <c r="M33" s="472"/>
      <c r="N33" s="473"/>
      <c r="O33" s="474"/>
      <c r="P33" s="466"/>
      <c r="Q33" s="467"/>
      <c r="R33" s="467"/>
      <c r="S33" s="130"/>
      <c r="T33" s="130"/>
      <c r="U33" s="130"/>
    </row>
    <row r="34" spans="1:21" ht="138" hidden="1" customHeight="1" x14ac:dyDescent="0.25">
      <c r="A34" s="130"/>
      <c r="B34" s="401"/>
      <c r="C34" s="477"/>
      <c r="D34" s="477"/>
      <c r="E34" s="477"/>
      <c r="F34" s="477"/>
      <c r="G34" s="254"/>
      <c r="H34" s="470"/>
      <c r="I34" s="468"/>
      <c r="J34" s="469"/>
      <c r="K34" s="470"/>
      <c r="L34" s="471"/>
      <c r="M34" s="472"/>
      <c r="N34" s="473"/>
      <c r="O34" s="474"/>
      <c r="P34" s="466"/>
      <c r="Q34" s="467"/>
      <c r="R34" s="467"/>
      <c r="S34" s="130"/>
      <c r="T34" s="130"/>
      <c r="U34" s="130"/>
    </row>
    <row r="35" spans="1:21" ht="138" hidden="1" customHeight="1" x14ac:dyDescent="0.25">
      <c r="A35" s="130"/>
      <c r="B35" s="401"/>
      <c r="C35" s="477"/>
      <c r="D35" s="477"/>
      <c r="E35" s="477"/>
      <c r="F35" s="477"/>
      <c r="G35" s="254"/>
      <c r="H35" s="470"/>
      <c r="I35" s="253"/>
      <c r="J35" s="469"/>
      <c r="K35" s="470"/>
      <c r="L35" s="471"/>
      <c r="M35" s="472"/>
      <c r="N35" s="473"/>
      <c r="O35" s="474"/>
      <c r="P35" s="466"/>
      <c r="Q35" s="467"/>
      <c r="R35" s="467"/>
      <c r="S35" s="130"/>
      <c r="T35" s="130"/>
      <c r="U35" s="130"/>
    </row>
    <row r="36" spans="1:21" ht="77.25" hidden="1" customHeight="1" x14ac:dyDescent="0.25">
      <c r="A36" s="130"/>
      <c r="B36" s="401"/>
      <c r="C36" s="477"/>
      <c r="D36" s="477"/>
      <c r="E36" s="477"/>
      <c r="F36" s="477"/>
      <c r="G36" s="254"/>
      <c r="H36" s="470"/>
      <c r="I36" s="253"/>
      <c r="J36" s="469"/>
      <c r="K36" s="470"/>
      <c r="L36" s="471"/>
      <c r="M36" s="472"/>
      <c r="N36" s="473"/>
      <c r="O36" s="474"/>
      <c r="P36" s="466"/>
      <c r="Q36" s="467"/>
      <c r="R36" s="467"/>
      <c r="S36" s="130"/>
      <c r="T36" s="130"/>
      <c r="U36" s="130"/>
    </row>
    <row r="37" spans="1:21" ht="27" customHeight="1" thickBot="1" x14ac:dyDescent="0.4">
      <c r="A37" s="130"/>
      <c r="B37" s="203" t="s">
        <v>48</v>
      </c>
      <c r="C37" s="255"/>
      <c r="D37" s="255"/>
      <c r="E37" s="256"/>
      <c r="F37" s="279"/>
      <c r="G37" s="256"/>
      <c r="H37" s="257">
        <f>IF(SUM(H14:H34)&gt;100%,"supera el 100%",SUM(H14:H34))</f>
        <v>1</v>
      </c>
      <c r="I37" s="258"/>
      <c r="J37" s="258"/>
      <c r="K37" s="258"/>
      <c r="L37" s="259"/>
      <c r="M37" s="259"/>
      <c r="N37" s="258"/>
      <c r="O37" s="259">
        <f>SUM(O14:O29)</f>
        <v>0</v>
      </c>
      <c r="P37" s="260">
        <f>SUM(P14:P34)</f>
        <v>0</v>
      </c>
      <c r="Q37" s="261"/>
      <c r="R37" s="262"/>
      <c r="S37" s="130"/>
      <c r="T37" s="130"/>
      <c r="U37" s="130"/>
    </row>
    <row r="38" spans="1:21" ht="27" customHeight="1" x14ac:dyDescent="0.25">
      <c r="A38" s="130"/>
      <c r="B38" s="392" t="s">
        <v>119</v>
      </c>
      <c r="C38" s="393"/>
      <c r="D38" s="393"/>
      <c r="E38" s="393"/>
      <c r="F38" s="393"/>
      <c r="G38" s="393"/>
      <c r="H38" s="393"/>
      <c r="I38" s="393"/>
      <c r="J38" s="393"/>
      <c r="K38" s="393"/>
      <c r="L38" s="393"/>
      <c r="M38" s="393"/>
      <c r="N38" s="393"/>
      <c r="O38" s="394"/>
      <c r="P38" s="263">
        <v>0</v>
      </c>
      <c r="Q38" s="395"/>
      <c r="R38" s="396"/>
      <c r="S38" s="130"/>
      <c r="T38" s="130"/>
      <c r="U38" s="130"/>
    </row>
    <row r="39" spans="1:21" ht="27" customHeight="1" x14ac:dyDescent="0.25">
      <c r="A39" s="130"/>
      <c r="B39" s="80"/>
      <c r="C39" s="77"/>
      <c r="D39" s="77"/>
      <c r="E39" s="77"/>
      <c r="F39" s="77"/>
      <c r="G39" s="77"/>
      <c r="H39" s="77"/>
      <c r="I39" s="77"/>
      <c r="J39" s="77"/>
      <c r="K39" s="77"/>
      <c r="L39" s="77"/>
      <c r="M39" s="76"/>
      <c r="N39" s="76"/>
      <c r="O39" s="76"/>
      <c r="P39" s="264">
        <f>SUM(P37:P38)</f>
        <v>0</v>
      </c>
      <c r="Q39" s="395"/>
      <c r="R39" s="396"/>
      <c r="S39" s="130"/>
      <c r="T39" s="130"/>
      <c r="U39" s="130"/>
    </row>
    <row r="40" spans="1:21" ht="27" customHeight="1" x14ac:dyDescent="0.25">
      <c r="A40" s="130"/>
      <c r="B40" s="81"/>
      <c r="C40" s="75"/>
      <c r="D40" s="75"/>
      <c r="E40" s="75"/>
      <c r="F40" s="76"/>
      <c r="G40" s="76"/>
      <c r="H40" s="76"/>
      <c r="I40" s="76"/>
      <c r="J40" s="76"/>
      <c r="K40" s="76"/>
      <c r="L40" s="76"/>
      <c r="M40" s="76"/>
      <c r="N40" s="76"/>
      <c r="O40" s="76"/>
      <c r="P40" s="76"/>
      <c r="Q40" s="395"/>
      <c r="R40" s="396"/>
      <c r="S40" s="130"/>
      <c r="T40" s="130"/>
      <c r="U40" s="130"/>
    </row>
    <row r="41" spans="1:21" ht="29.25" customHeight="1" thickBot="1" x14ac:dyDescent="0.3">
      <c r="A41" s="130"/>
      <c r="B41" s="135"/>
      <c r="C41" s="136"/>
      <c r="D41" s="82"/>
      <c r="E41" s="82"/>
      <c r="F41" s="136"/>
      <c r="G41" s="136"/>
      <c r="H41" s="82"/>
      <c r="I41" s="82"/>
      <c r="J41" s="82"/>
      <c r="K41" s="82"/>
      <c r="L41" s="82"/>
      <c r="M41" s="82"/>
      <c r="N41" s="82"/>
      <c r="O41" s="82"/>
      <c r="P41" s="137"/>
      <c r="Q41" s="82"/>
      <c r="R41" s="138"/>
      <c r="S41" s="130"/>
      <c r="T41" s="130"/>
      <c r="U41" s="130"/>
    </row>
    <row r="42" spans="1:21" ht="48.75" customHeight="1" x14ac:dyDescent="0.35">
      <c r="A42" s="130"/>
      <c r="B42" s="135"/>
      <c r="C42" s="171" t="s">
        <v>120</v>
      </c>
      <c r="D42" s="475" t="s">
        <v>380</v>
      </c>
      <c r="E42" s="476"/>
      <c r="F42" s="82"/>
      <c r="G42" s="369"/>
      <c r="H42" s="370"/>
      <c r="I42" s="370"/>
      <c r="J42" s="371"/>
      <c r="K42" s="139"/>
      <c r="L42" s="372"/>
      <c r="M42" s="373"/>
      <c r="N42" s="373"/>
      <c r="O42" s="374"/>
      <c r="P42" s="140"/>
      <c r="Q42" s="141"/>
      <c r="R42" s="142"/>
      <c r="S42" s="130"/>
      <c r="T42" s="130"/>
      <c r="U42" s="130"/>
    </row>
    <row r="43" spans="1:21" ht="48" customHeight="1" thickBot="1" x14ac:dyDescent="0.4">
      <c r="A43" s="130"/>
      <c r="B43" s="135"/>
      <c r="C43" s="171" t="s">
        <v>121</v>
      </c>
      <c r="D43" s="465">
        <v>2020</v>
      </c>
      <c r="E43" s="465"/>
      <c r="F43" s="82"/>
      <c r="G43" s="376" t="s">
        <v>337</v>
      </c>
      <c r="H43" s="377"/>
      <c r="I43" s="377"/>
      <c r="J43" s="378"/>
      <c r="K43" s="139"/>
      <c r="L43" s="379" t="s">
        <v>122</v>
      </c>
      <c r="M43" s="380"/>
      <c r="N43" s="380"/>
      <c r="O43" s="381"/>
      <c r="P43" s="143"/>
      <c r="Q43" s="144"/>
      <c r="R43" s="145"/>
      <c r="S43" s="130"/>
      <c r="T43" s="130"/>
      <c r="U43" s="130"/>
    </row>
    <row r="44" spans="1:21" ht="27.75" thickBot="1" x14ac:dyDescent="0.4">
      <c r="A44" s="130"/>
      <c r="B44" s="146"/>
      <c r="C44" s="147"/>
      <c r="D44" s="247"/>
      <c r="E44" s="247"/>
      <c r="F44" s="83"/>
      <c r="G44" s="83"/>
      <c r="H44" s="83"/>
      <c r="I44" s="83"/>
      <c r="J44" s="83"/>
      <c r="K44" s="83"/>
      <c r="L44" s="83"/>
      <c r="M44" s="83"/>
      <c r="N44" s="83"/>
      <c r="O44" s="83"/>
      <c r="P44" s="148"/>
      <c r="Q44" s="83"/>
      <c r="R44" s="149"/>
      <c r="S44" s="130"/>
      <c r="T44" s="130"/>
      <c r="U44" s="130"/>
    </row>
    <row r="45" spans="1:21" ht="26.25" x14ac:dyDescent="0.25">
      <c r="A45" s="130"/>
      <c r="B45" s="130"/>
      <c r="C45" s="130"/>
      <c r="D45" s="130"/>
      <c r="E45" s="130"/>
      <c r="F45" s="130"/>
      <c r="G45" s="130"/>
      <c r="H45" s="130"/>
      <c r="I45" s="130"/>
      <c r="J45" s="130"/>
      <c r="K45" s="130"/>
      <c r="L45" s="130"/>
      <c r="M45" s="130"/>
      <c r="N45" s="130"/>
      <c r="O45" s="130"/>
      <c r="P45" s="130"/>
      <c r="Q45" s="130"/>
      <c r="R45" s="130"/>
      <c r="S45" s="130"/>
      <c r="T45" s="130"/>
      <c r="U45" s="130"/>
    </row>
    <row r="46" spans="1:21" ht="26.25" x14ac:dyDescent="0.25">
      <c r="A46" s="130"/>
      <c r="B46" s="130"/>
      <c r="C46" s="130"/>
      <c r="D46" s="130"/>
      <c r="E46" s="130"/>
      <c r="F46" s="130"/>
      <c r="G46" s="130"/>
      <c r="H46" s="130"/>
      <c r="I46" s="130"/>
      <c r="J46" s="130"/>
      <c r="K46" s="130"/>
      <c r="L46" s="130"/>
      <c r="M46" s="130"/>
      <c r="N46" s="130"/>
      <c r="O46" s="130"/>
      <c r="P46" s="130"/>
      <c r="Q46" s="130"/>
      <c r="R46" s="130"/>
      <c r="S46" s="130"/>
      <c r="T46" s="130"/>
      <c r="U46" s="130"/>
    </row>
  </sheetData>
  <mergeCells count="111">
    <mergeCell ref="F2:F3"/>
    <mergeCell ref="H2:H3"/>
    <mergeCell ref="B5:D8"/>
    <mergeCell ref="E5:O5"/>
    <mergeCell ref="P5:R5"/>
    <mergeCell ref="E6:O6"/>
    <mergeCell ref="P6:R6"/>
    <mergeCell ref="E7:O7"/>
    <mergeCell ref="P7:R7"/>
    <mergeCell ref="E8:O8"/>
    <mergeCell ref="G12:G13"/>
    <mergeCell ref="H12:I13"/>
    <mergeCell ref="J12:N12"/>
    <mergeCell ref="O12:O13"/>
    <mergeCell ref="P12:P13"/>
    <mergeCell ref="Q12:R12"/>
    <mergeCell ref="P8:R8"/>
    <mergeCell ref="B10:R10"/>
    <mergeCell ref="B11:H11"/>
    <mergeCell ref="K11:N11"/>
    <mergeCell ref="O11:R11"/>
    <mergeCell ref="B12:B13"/>
    <mergeCell ref="C12:C13"/>
    <mergeCell ref="D12:D13"/>
    <mergeCell ref="E12:E13"/>
    <mergeCell ref="F12:F13"/>
    <mergeCell ref="O14:O18"/>
    <mergeCell ref="P14:P18"/>
    <mergeCell ref="Q14:Q18"/>
    <mergeCell ref="R14:R18"/>
    <mergeCell ref="B19:B22"/>
    <mergeCell ref="C19:C22"/>
    <mergeCell ref="D19:D22"/>
    <mergeCell ref="E19:E22"/>
    <mergeCell ref="F19:F22"/>
    <mergeCell ref="H19:H22"/>
    <mergeCell ref="I14:I15"/>
    <mergeCell ref="J14:J18"/>
    <mergeCell ref="K14:K18"/>
    <mergeCell ref="L14:L18"/>
    <mergeCell ref="M14:M18"/>
    <mergeCell ref="N14:N18"/>
    <mergeCell ref="B14:B18"/>
    <mergeCell ref="C14:C18"/>
    <mergeCell ref="D14:D18"/>
    <mergeCell ref="E14:E18"/>
    <mergeCell ref="F14:F18"/>
    <mergeCell ref="H14:H18"/>
    <mergeCell ref="P19:P22"/>
    <mergeCell ref="Q19:Q22"/>
    <mergeCell ref="R19:R22"/>
    <mergeCell ref="B23:B25"/>
    <mergeCell ref="C23:C25"/>
    <mergeCell ref="D23:D25"/>
    <mergeCell ref="E23:E25"/>
    <mergeCell ref="F23:F25"/>
    <mergeCell ref="H23:H25"/>
    <mergeCell ref="J19:J22"/>
    <mergeCell ref="K19:K22"/>
    <mergeCell ref="L19:L22"/>
    <mergeCell ref="M19:M22"/>
    <mergeCell ref="N19:N22"/>
    <mergeCell ref="O19:O22"/>
    <mergeCell ref="P23:P25"/>
    <mergeCell ref="Q23:Q25"/>
    <mergeCell ref="R23:R25"/>
    <mergeCell ref="M23:M25"/>
    <mergeCell ref="N23:N25"/>
    <mergeCell ref="O23:O25"/>
    <mergeCell ref="J23:J25"/>
    <mergeCell ref="K23:K25"/>
    <mergeCell ref="L23:L25"/>
    <mergeCell ref="B26:B29"/>
    <mergeCell ref="C26:C29"/>
    <mergeCell ref="D26:D29"/>
    <mergeCell ref="E26:E29"/>
    <mergeCell ref="F26:F29"/>
    <mergeCell ref="H26:H29"/>
    <mergeCell ref="P26:P29"/>
    <mergeCell ref="Q26:Q29"/>
    <mergeCell ref="R26:R29"/>
    <mergeCell ref="J26:J29"/>
    <mergeCell ref="K26:K29"/>
    <mergeCell ref="L26:L29"/>
    <mergeCell ref="M26:M29"/>
    <mergeCell ref="N26:N29"/>
    <mergeCell ref="O26:O29"/>
    <mergeCell ref="D43:E43"/>
    <mergeCell ref="G43:J43"/>
    <mergeCell ref="L43:O43"/>
    <mergeCell ref="P30:P36"/>
    <mergeCell ref="Q30:Q36"/>
    <mergeCell ref="R30:R36"/>
    <mergeCell ref="I33:I34"/>
    <mergeCell ref="B38:O38"/>
    <mergeCell ref="Q38:R40"/>
    <mergeCell ref="J30:J36"/>
    <mergeCell ref="K30:K36"/>
    <mergeCell ref="L30:L36"/>
    <mergeCell ref="M30:M36"/>
    <mergeCell ref="N30:N36"/>
    <mergeCell ref="O30:O36"/>
    <mergeCell ref="D42:E42"/>
    <mergeCell ref="G42:J42"/>
    <mergeCell ref="L42:O42"/>
    <mergeCell ref="B30:B36"/>
    <mergeCell ref="C30:C36"/>
    <mergeCell ref="D30:D36"/>
    <mergeCell ref="E30:E36"/>
    <mergeCell ref="F30:F36"/>
    <mergeCell ref="H30:H36"/>
  </mergeCells>
  <conditionalFormatting sqref="O14 O19 O23 O30">
    <cfRule type="cellIs" dxfId="6" priority="2" operator="greaterThan">
      <formula>100</formula>
    </cfRule>
  </conditionalFormatting>
  <conditionalFormatting sqref="O26">
    <cfRule type="cellIs" dxfId="5" priority="1" operator="greaterThan">
      <formula>100</formula>
    </cfRule>
  </conditionalFormatting>
  <dataValidations count="1">
    <dataValidation allowBlank="1" showInputMessage="1" showErrorMessage="1" errorTitle="error" error="solo datos númericos" sqref="H14:H30"/>
  </dataValidations>
  <printOptions horizontalCentered="1" verticalCentered="1"/>
  <pageMargins left="0.25" right="0.25" top="0.75" bottom="0.75" header="0.3" footer="0.3"/>
  <pageSetup paperSize="9" scale="1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2:U48"/>
  <sheetViews>
    <sheetView showGridLines="0" tabSelected="1" view="pageBreakPreview" topLeftCell="A39" zoomScale="51" zoomScaleNormal="50" zoomScaleSheetLayoutView="51" zoomScalePageLayoutView="50" workbookViewId="0">
      <selection activeCell="F51" sqref="F51"/>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57.7109375" style="52" customWidth="1"/>
    <col min="5" max="5" width="28.85546875" style="52" customWidth="1"/>
    <col min="6" max="6" width="29.7109375" style="52" customWidth="1"/>
    <col min="7" max="7" width="68"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130"/>
      <c r="B2" s="131"/>
      <c r="C2" s="132"/>
      <c r="D2" s="132"/>
      <c r="E2" s="132"/>
      <c r="F2" s="526"/>
      <c r="G2" s="165"/>
      <c r="H2" s="528"/>
      <c r="I2" s="166"/>
      <c r="J2" s="166"/>
      <c r="K2" s="132"/>
      <c r="L2" s="132"/>
      <c r="M2" s="132"/>
      <c r="N2" s="132"/>
      <c r="O2" s="132"/>
      <c r="P2" s="133"/>
      <c r="Q2" s="132"/>
      <c r="R2" s="132"/>
      <c r="S2" s="130"/>
      <c r="T2" s="130"/>
      <c r="U2" s="130"/>
    </row>
    <row r="3" spans="1:21" ht="7.5" hidden="1" customHeight="1" x14ac:dyDescent="0.25">
      <c r="A3" s="130"/>
      <c r="B3" s="131"/>
      <c r="C3" s="132"/>
      <c r="D3" s="132"/>
      <c r="E3" s="132"/>
      <c r="F3" s="527"/>
      <c r="G3" s="167"/>
      <c r="H3" s="528"/>
      <c r="I3" s="166"/>
      <c r="J3" s="166"/>
      <c r="K3" s="132"/>
      <c r="L3" s="132"/>
      <c r="M3" s="132"/>
      <c r="N3" s="132"/>
      <c r="O3" s="132"/>
      <c r="P3" s="133"/>
      <c r="Q3" s="132"/>
      <c r="R3" s="132"/>
      <c r="S3" s="130"/>
      <c r="T3" s="130"/>
      <c r="U3" s="130"/>
    </row>
    <row r="4" spans="1:21" ht="27" hidden="1" thickBot="1" x14ac:dyDescent="0.3">
      <c r="A4" s="130"/>
      <c r="B4" s="131"/>
      <c r="C4" s="132"/>
      <c r="D4" s="132"/>
      <c r="E4" s="132"/>
      <c r="F4" s="132"/>
      <c r="G4" s="132"/>
      <c r="H4" s="132"/>
      <c r="I4" s="132"/>
      <c r="J4" s="132"/>
      <c r="K4" s="132"/>
      <c r="L4" s="132"/>
      <c r="M4" s="132"/>
      <c r="N4" s="132"/>
      <c r="O4" s="132"/>
      <c r="P4" s="133"/>
      <c r="Q4" s="132"/>
      <c r="R4" s="132"/>
      <c r="S4" s="130"/>
      <c r="T4" s="130"/>
      <c r="U4" s="130"/>
    </row>
    <row r="5" spans="1:21" ht="50.1" customHeight="1" x14ac:dyDescent="0.25">
      <c r="A5" s="130"/>
      <c r="B5" s="529"/>
      <c r="C5" s="530"/>
      <c r="D5" s="531"/>
      <c r="E5" s="538" t="s">
        <v>285</v>
      </c>
      <c r="F5" s="539"/>
      <c r="G5" s="539"/>
      <c r="H5" s="539"/>
      <c r="I5" s="539"/>
      <c r="J5" s="539"/>
      <c r="K5" s="539"/>
      <c r="L5" s="539"/>
      <c r="M5" s="539"/>
      <c r="N5" s="539"/>
      <c r="O5" s="540"/>
      <c r="P5" s="541" t="s">
        <v>286</v>
      </c>
      <c r="Q5" s="542"/>
      <c r="R5" s="543"/>
      <c r="S5" s="130"/>
      <c r="T5" s="130"/>
      <c r="U5" s="130"/>
    </row>
    <row r="6" spans="1:21" ht="50.1" customHeight="1" x14ac:dyDescent="0.25">
      <c r="A6" s="130"/>
      <c r="B6" s="532"/>
      <c r="C6" s="533"/>
      <c r="D6" s="534"/>
      <c r="E6" s="544" t="s">
        <v>287</v>
      </c>
      <c r="F6" s="545"/>
      <c r="G6" s="545"/>
      <c r="H6" s="545"/>
      <c r="I6" s="545"/>
      <c r="J6" s="545"/>
      <c r="K6" s="545"/>
      <c r="L6" s="545"/>
      <c r="M6" s="545"/>
      <c r="N6" s="545"/>
      <c r="O6" s="546"/>
      <c r="P6" s="547" t="s">
        <v>288</v>
      </c>
      <c r="Q6" s="548"/>
      <c r="R6" s="549"/>
      <c r="S6" s="130"/>
      <c r="T6" s="130"/>
      <c r="U6" s="130"/>
    </row>
    <row r="7" spans="1:21" ht="50.1" customHeight="1" x14ac:dyDescent="0.25">
      <c r="A7" s="130"/>
      <c r="B7" s="532"/>
      <c r="C7" s="533"/>
      <c r="D7" s="534"/>
      <c r="E7" s="544" t="s">
        <v>289</v>
      </c>
      <c r="F7" s="545"/>
      <c r="G7" s="545"/>
      <c r="H7" s="545"/>
      <c r="I7" s="545"/>
      <c r="J7" s="545"/>
      <c r="K7" s="545"/>
      <c r="L7" s="545"/>
      <c r="M7" s="545"/>
      <c r="N7" s="545"/>
      <c r="O7" s="546"/>
      <c r="P7" s="547" t="s">
        <v>290</v>
      </c>
      <c r="Q7" s="548"/>
      <c r="R7" s="549"/>
      <c r="S7" s="130"/>
      <c r="T7" s="130"/>
      <c r="U7" s="130"/>
    </row>
    <row r="8" spans="1:21" ht="50.1" customHeight="1" thickBot="1" x14ac:dyDescent="0.3">
      <c r="A8" s="130"/>
      <c r="B8" s="535"/>
      <c r="C8" s="536"/>
      <c r="D8" s="537"/>
      <c r="E8" s="550" t="s">
        <v>291</v>
      </c>
      <c r="F8" s="551"/>
      <c r="G8" s="551"/>
      <c r="H8" s="551"/>
      <c r="I8" s="551"/>
      <c r="J8" s="551"/>
      <c r="K8" s="551"/>
      <c r="L8" s="551"/>
      <c r="M8" s="551"/>
      <c r="N8" s="551"/>
      <c r="O8" s="552"/>
      <c r="P8" s="523" t="s">
        <v>296</v>
      </c>
      <c r="Q8" s="524"/>
      <c r="R8" s="525"/>
      <c r="S8" s="130"/>
      <c r="T8" s="130"/>
      <c r="U8" s="130"/>
    </row>
    <row r="9" spans="1:21" ht="27" thickBot="1" x14ac:dyDescent="0.3">
      <c r="A9" s="130"/>
      <c r="B9" s="131"/>
      <c r="C9" s="132"/>
      <c r="D9" s="132"/>
      <c r="E9" s="132"/>
      <c r="F9" s="132"/>
      <c r="G9" s="132"/>
      <c r="H9" s="132"/>
      <c r="I9" s="132"/>
      <c r="J9" s="132"/>
      <c r="K9" s="132"/>
      <c r="L9" s="132"/>
      <c r="M9" s="132"/>
      <c r="N9" s="132"/>
      <c r="O9" s="132"/>
      <c r="P9" s="133"/>
      <c r="Q9" s="132"/>
      <c r="R9" s="132"/>
      <c r="S9" s="130"/>
      <c r="T9" s="130"/>
      <c r="U9" s="130"/>
    </row>
    <row r="10" spans="1:21" ht="64.5" customHeight="1" thickBot="1" x14ac:dyDescent="0.3">
      <c r="A10" s="130"/>
      <c r="B10" s="443" t="s">
        <v>252</v>
      </c>
      <c r="C10" s="444"/>
      <c r="D10" s="444"/>
      <c r="E10" s="444"/>
      <c r="F10" s="444"/>
      <c r="G10" s="444"/>
      <c r="H10" s="444"/>
      <c r="I10" s="444"/>
      <c r="J10" s="444"/>
      <c r="K10" s="444"/>
      <c r="L10" s="444"/>
      <c r="M10" s="444"/>
      <c r="N10" s="444"/>
      <c r="O10" s="444"/>
      <c r="P10" s="444"/>
      <c r="Q10" s="444"/>
      <c r="R10" s="445"/>
      <c r="S10" s="130"/>
      <c r="T10" s="130"/>
      <c r="U10" s="130"/>
    </row>
    <row r="11" spans="1:21" ht="35.25" customHeight="1" thickBot="1" x14ac:dyDescent="0.3">
      <c r="A11" s="130"/>
      <c r="B11" s="446" t="s">
        <v>102</v>
      </c>
      <c r="C11" s="447"/>
      <c r="D11" s="447"/>
      <c r="E11" s="447"/>
      <c r="F11" s="447"/>
      <c r="G11" s="447"/>
      <c r="H11" s="448"/>
      <c r="I11" s="229"/>
      <c r="J11" s="229"/>
      <c r="K11" s="447"/>
      <c r="L11" s="447"/>
      <c r="M11" s="447"/>
      <c r="N11" s="448"/>
      <c r="O11" s="446" t="s">
        <v>103</v>
      </c>
      <c r="P11" s="449"/>
      <c r="Q11" s="449"/>
      <c r="R11" s="450"/>
      <c r="S11" s="130"/>
      <c r="T11" s="130"/>
      <c r="U11" s="130"/>
    </row>
    <row r="12" spans="1:21" s="56" customFormat="1" ht="56.25" customHeight="1" thickBot="1" x14ac:dyDescent="0.5">
      <c r="A12" s="130"/>
      <c r="B12" s="439" t="s">
        <v>17</v>
      </c>
      <c r="C12" s="440" t="s">
        <v>104</v>
      </c>
      <c r="D12" s="442" t="s">
        <v>105</v>
      </c>
      <c r="E12" s="442" t="s">
        <v>106</v>
      </c>
      <c r="F12" s="442" t="s">
        <v>107</v>
      </c>
      <c r="G12" s="442" t="s">
        <v>74</v>
      </c>
      <c r="H12" s="457" t="s">
        <v>108</v>
      </c>
      <c r="I12" s="458"/>
      <c r="J12" s="461" t="s">
        <v>109</v>
      </c>
      <c r="K12" s="462"/>
      <c r="L12" s="462"/>
      <c r="M12" s="462"/>
      <c r="N12" s="463"/>
      <c r="O12" s="442" t="s">
        <v>110</v>
      </c>
      <c r="P12" s="464" t="s">
        <v>111</v>
      </c>
      <c r="Q12" s="442" t="s">
        <v>100</v>
      </c>
      <c r="R12" s="442"/>
      <c r="S12" s="130"/>
      <c r="T12" s="130"/>
      <c r="U12" s="130"/>
    </row>
    <row r="13" spans="1:21" s="57" customFormat="1" ht="129" customHeight="1" thickBot="1" x14ac:dyDescent="0.5">
      <c r="A13" s="130"/>
      <c r="B13" s="439"/>
      <c r="C13" s="441"/>
      <c r="D13" s="442"/>
      <c r="E13" s="442"/>
      <c r="F13" s="442"/>
      <c r="G13" s="442"/>
      <c r="H13" s="459"/>
      <c r="I13" s="460"/>
      <c r="J13" s="184" t="s">
        <v>112</v>
      </c>
      <c r="K13" s="184" t="s">
        <v>113</v>
      </c>
      <c r="L13" s="184" t="s">
        <v>114</v>
      </c>
      <c r="M13" s="184" t="s">
        <v>115</v>
      </c>
      <c r="N13" s="184" t="s">
        <v>116</v>
      </c>
      <c r="O13" s="442"/>
      <c r="P13" s="464"/>
      <c r="Q13" s="134" t="s">
        <v>117</v>
      </c>
      <c r="R13" s="134" t="s">
        <v>118</v>
      </c>
      <c r="S13" s="130"/>
      <c r="T13" s="130"/>
      <c r="U13" s="130"/>
    </row>
    <row r="14" spans="1:21" ht="96.75" customHeight="1" x14ac:dyDescent="0.25">
      <c r="A14" s="130"/>
      <c r="B14" s="573">
        <v>1</v>
      </c>
      <c r="C14" s="579" t="s">
        <v>329</v>
      </c>
      <c r="D14" s="520" t="s">
        <v>328</v>
      </c>
      <c r="E14" s="580" t="s">
        <v>330</v>
      </c>
      <c r="F14" s="482" t="s">
        <v>377</v>
      </c>
      <c r="G14" s="280" t="s">
        <v>348</v>
      </c>
      <c r="H14" s="522">
        <v>0.25</v>
      </c>
      <c r="I14" s="510"/>
      <c r="J14" s="512" t="s">
        <v>378</v>
      </c>
      <c r="K14" s="513"/>
      <c r="L14" s="515"/>
      <c r="M14" s="517"/>
      <c r="N14" s="572"/>
      <c r="O14" s="553"/>
      <c r="P14" s="556"/>
      <c r="Q14" s="507"/>
      <c r="R14" s="509"/>
      <c r="S14" s="130"/>
      <c r="T14" s="130"/>
      <c r="U14" s="130"/>
    </row>
    <row r="15" spans="1:21" ht="105.75" customHeight="1" x14ac:dyDescent="0.25">
      <c r="A15" s="130"/>
      <c r="B15" s="574"/>
      <c r="C15" s="571"/>
      <c r="D15" s="481"/>
      <c r="E15" s="581"/>
      <c r="F15" s="483"/>
      <c r="G15" s="281" t="s">
        <v>343</v>
      </c>
      <c r="H15" s="516"/>
      <c r="I15" s="511"/>
      <c r="J15" s="493"/>
      <c r="K15" s="514"/>
      <c r="L15" s="516"/>
      <c r="M15" s="499"/>
      <c r="N15" s="559"/>
      <c r="O15" s="554"/>
      <c r="P15" s="557"/>
      <c r="Q15" s="508"/>
      <c r="R15" s="492"/>
      <c r="S15" s="130"/>
      <c r="T15" s="130"/>
      <c r="U15" s="130"/>
    </row>
    <row r="16" spans="1:21" ht="70.5" customHeight="1" x14ac:dyDescent="0.25">
      <c r="A16" s="130"/>
      <c r="B16" s="574"/>
      <c r="C16" s="571"/>
      <c r="D16" s="481"/>
      <c r="E16" s="581"/>
      <c r="F16" s="483"/>
      <c r="G16" s="281" t="s">
        <v>344</v>
      </c>
      <c r="H16" s="516"/>
      <c r="I16" s="267"/>
      <c r="J16" s="493"/>
      <c r="K16" s="514"/>
      <c r="L16" s="516"/>
      <c r="M16" s="499"/>
      <c r="N16" s="559"/>
      <c r="O16" s="554"/>
      <c r="P16" s="557"/>
      <c r="Q16" s="508"/>
      <c r="R16" s="492"/>
      <c r="S16" s="130"/>
      <c r="T16" s="130"/>
      <c r="U16" s="130"/>
    </row>
    <row r="17" spans="1:21" ht="62.25" customHeight="1" x14ac:dyDescent="0.25">
      <c r="A17" s="130"/>
      <c r="B17" s="574"/>
      <c r="C17" s="571"/>
      <c r="D17" s="481"/>
      <c r="E17" s="581"/>
      <c r="F17" s="483"/>
      <c r="G17" s="281" t="s">
        <v>345</v>
      </c>
      <c r="H17" s="516"/>
      <c r="I17" s="267"/>
      <c r="J17" s="493"/>
      <c r="K17" s="514"/>
      <c r="L17" s="516"/>
      <c r="M17" s="499"/>
      <c r="N17" s="559"/>
      <c r="O17" s="554"/>
      <c r="P17" s="557"/>
      <c r="Q17" s="508"/>
      <c r="R17" s="492"/>
      <c r="S17" s="130"/>
      <c r="T17" s="130"/>
      <c r="U17" s="130"/>
    </row>
    <row r="18" spans="1:21" ht="48" customHeight="1" x14ac:dyDescent="0.25">
      <c r="A18" s="130"/>
      <c r="B18" s="575"/>
      <c r="C18" s="571"/>
      <c r="D18" s="481"/>
      <c r="E18" s="581"/>
      <c r="F18" s="483"/>
      <c r="G18" s="281" t="s">
        <v>346</v>
      </c>
      <c r="H18" s="516"/>
      <c r="I18" s="267"/>
      <c r="J18" s="493"/>
      <c r="K18" s="514"/>
      <c r="L18" s="516"/>
      <c r="M18" s="499"/>
      <c r="N18" s="559"/>
      <c r="O18" s="555"/>
      <c r="P18" s="558"/>
      <c r="Q18" s="508"/>
      <c r="R18" s="492"/>
      <c r="S18" s="130"/>
      <c r="T18" s="130"/>
      <c r="U18" s="130"/>
    </row>
    <row r="19" spans="1:21" ht="162" x14ac:dyDescent="0.25">
      <c r="A19" s="130"/>
      <c r="B19" s="576">
        <v>2</v>
      </c>
      <c r="C19" s="570" t="s">
        <v>331</v>
      </c>
      <c r="D19" s="480" t="s">
        <v>332</v>
      </c>
      <c r="E19" s="570" t="s">
        <v>333</v>
      </c>
      <c r="F19" s="503" t="s">
        <v>377</v>
      </c>
      <c r="G19" s="280" t="s">
        <v>349</v>
      </c>
      <c r="H19" s="484">
        <v>0.25</v>
      </c>
      <c r="I19" s="267"/>
      <c r="J19" s="493"/>
      <c r="K19" s="504"/>
      <c r="L19" s="496"/>
      <c r="M19" s="498"/>
      <c r="N19" s="559" t="s">
        <v>378</v>
      </c>
      <c r="O19" s="560"/>
      <c r="P19" s="561"/>
      <c r="Q19" s="562"/>
      <c r="R19" s="565"/>
      <c r="S19" s="130"/>
      <c r="T19" s="130"/>
      <c r="U19" s="130"/>
    </row>
    <row r="20" spans="1:21" ht="56.25" customHeight="1" x14ac:dyDescent="0.25">
      <c r="A20" s="130"/>
      <c r="B20" s="574"/>
      <c r="C20" s="571"/>
      <c r="D20" s="481"/>
      <c r="E20" s="571"/>
      <c r="F20" s="467"/>
      <c r="G20" s="281" t="s">
        <v>342</v>
      </c>
      <c r="H20" s="485"/>
      <c r="I20" s="267"/>
      <c r="J20" s="493"/>
      <c r="K20" s="505"/>
      <c r="L20" s="497"/>
      <c r="M20" s="499"/>
      <c r="N20" s="559"/>
      <c r="O20" s="554"/>
      <c r="P20" s="557"/>
      <c r="Q20" s="563"/>
      <c r="R20" s="566"/>
      <c r="S20" s="130"/>
      <c r="T20" s="130"/>
      <c r="U20" s="130"/>
    </row>
    <row r="21" spans="1:21" ht="73.5" customHeight="1" x14ac:dyDescent="0.25">
      <c r="A21" s="130"/>
      <c r="B21" s="574"/>
      <c r="C21" s="571"/>
      <c r="D21" s="481"/>
      <c r="E21" s="571"/>
      <c r="F21" s="467"/>
      <c r="G21" s="281" t="s">
        <v>347</v>
      </c>
      <c r="H21" s="485"/>
      <c r="I21" s="277"/>
      <c r="J21" s="493"/>
      <c r="K21" s="505"/>
      <c r="L21" s="497"/>
      <c r="M21" s="499"/>
      <c r="N21" s="559"/>
      <c r="O21" s="554"/>
      <c r="P21" s="557"/>
      <c r="Q21" s="563"/>
      <c r="R21" s="566"/>
      <c r="S21" s="130"/>
      <c r="T21" s="130"/>
      <c r="U21" s="130"/>
    </row>
    <row r="22" spans="1:21" ht="177.75" customHeight="1" x14ac:dyDescent="0.25">
      <c r="A22" s="130"/>
      <c r="B22" s="574"/>
      <c r="C22" s="571"/>
      <c r="D22" s="481"/>
      <c r="E22" s="571"/>
      <c r="F22" s="467"/>
      <c r="G22" s="281" t="s">
        <v>350</v>
      </c>
      <c r="H22" s="485"/>
      <c r="I22" s="511"/>
      <c r="J22" s="493"/>
      <c r="K22" s="505"/>
      <c r="L22" s="497"/>
      <c r="M22" s="499"/>
      <c r="N22" s="559"/>
      <c r="O22" s="554"/>
      <c r="P22" s="557"/>
      <c r="Q22" s="563"/>
      <c r="R22" s="566"/>
      <c r="S22" s="130"/>
      <c r="T22" s="130"/>
      <c r="U22" s="130"/>
    </row>
    <row r="23" spans="1:21" ht="209.25" customHeight="1" x14ac:dyDescent="0.25">
      <c r="A23" s="130"/>
      <c r="B23" s="575"/>
      <c r="C23" s="571"/>
      <c r="D23" s="481"/>
      <c r="E23" s="571"/>
      <c r="F23" s="467"/>
      <c r="G23" s="281" t="s">
        <v>341</v>
      </c>
      <c r="H23" s="485"/>
      <c r="I23" s="511"/>
      <c r="J23" s="493"/>
      <c r="K23" s="505"/>
      <c r="L23" s="497"/>
      <c r="M23" s="499"/>
      <c r="N23" s="559"/>
      <c r="O23" s="555"/>
      <c r="P23" s="558"/>
      <c r="Q23" s="564"/>
      <c r="R23" s="567"/>
      <c r="S23" s="130"/>
      <c r="T23" s="130"/>
      <c r="U23" s="130"/>
    </row>
    <row r="24" spans="1:21" ht="97.5" customHeight="1" x14ac:dyDescent="0.25">
      <c r="A24" s="130"/>
      <c r="B24" s="403">
        <v>3</v>
      </c>
      <c r="C24" s="570" t="s">
        <v>334</v>
      </c>
      <c r="D24" s="480" t="s">
        <v>335</v>
      </c>
      <c r="E24" s="570" t="s">
        <v>336</v>
      </c>
      <c r="F24" s="503" t="s">
        <v>377</v>
      </c>
      <c r="G24" s="280" t="s">
        <v>351</v>
      </c>
      <c r="H24" s="484">
        <v>0.25</v>
      </c>
      <c r="I24" s="265"/>
      <c r="J24" s="493"/>
      <c r="K24" s="504"/>
      <c r="L24" s="496"/>
      <c r="M24" s="498"/>
      <c r="N24" s="500"/>
      <c r="O24" s="560"/>
      <c r="P24" s="561"/>
      <c r="Q24" s="506"/>
      <c r="R24" s="568"/>
      <c r="S24" s="130"/>
      <c r="T24" s="130"/>
      <c r="U24" s="130"/>
    </row>
    <row r="25" spans="1:21" ht="81" x14ac:dyDescent="0.25">
      <c r="A25" s="130"/>
      <c r="B25" s="404"/>
      <c r="C25" s="571"/>
      <c r="D25" s="481"/>
      <c r="E25" s="571"/>
      <c r="F25" s="467"/>
      <c r="G25" s="281" t="s">
        <v>352</v>
      </c>
      <c r="H25" s="485"/>
      <c r="I25" s="265"/>
      <c r="J25" s="493"/>
      <c r="K25" s="505"/>
      <c r="L25" s="497"/>
      <c r="M25" s="499"/>
      <c r="N25" s="500"/>
      <c r="O25" s="554"/>
      <c r="P25" s="557"/>
      <c r="Q25" s="506"/>
      <c r="R25" s="566"/>
      <c r="S25" s="130"/>
      <c r="T25" s="130"/>
      <c r="U25" s="130"/>
    </row>
    <row r="26" spans="1:21" ht="116.25" customHeight="1" x14ac:dyDescent="0.25">
      <c r="A26" s="130"/>
      <c r="B26" s="423"/>
      <c r="C26" s="571"/>
      <c r="D26" s="481"/>
      <c r="E26" s="571"/>
      <c r="F26" s="467"/>
      <c r="G26" s="281" t="s">
        <v>353</v>
      </c>
      <c r="H26" s="485"/>
      <c r="I26" s="265"/>
      <c r="J26" s="493"/>
      <c r="K26" s="505"/>
      <c r="L26" s="497"/>
      <c r="M26" s="499"/>
      <c r="N26" s="500"/>
      <c r="O26" s="555"/>
      <c r="P26" s="558"/>
      <c r="Q26" s="506"/>
      <c r="R26" s="567"/>
      <c r="S26" s="130"/>
      <c r="T26" s="130"/>
      <c r="U26" s="130"/>
    </row>
    <row r="27" spans="1:21" ht="39.75" customHeight="1" x14ac:dyDescent="0.25">
      <c r="A27" s="130"/>
      <c r="B27" s="403">
        <v>4</v>
      </c>
      <c r="C27" s="478" t="s">
        <v>338</v>
      </c>
      <c r="D27" s="480" t="s">
        <v>339</v>
      </c>
      <c r="E27" s="478" t="s">
        <v>340</v>
      </c>
      <c r="F27" s="582" t="s">
        <v>379</v>
      </c>
      <c r="G27" s="281" t="s">
        <v>354</v>
      </c>
      <c r="H27" s="484">
        <v>0.25</v>
      </c>
      <c r="I27" s="265"/>
      <c r="J27" s="493"/>
      <c r="K27" s="494"/>
      <c r="L27" s="496"/>
      <c r="M27" s="498"/>
      <c r="N27" s="500"/>
      <c r="O27" s="560"/>
      <c r="P27" s="561"/>
      <c r="Q27" s="568"/>
      <c r="R27" s="565"/>
      <c r="S27" s="130"/>
      <c r="T27" s="130"/>
      <c r="U27" s="130"/>
    </row>
    <row r="28" spans="1:21" ht="59.25" customHeight="1" x14ac:dyDescent="0.25">
      <c r="A28" s="130"/>
      <c r="B28" s="404"/>
      <c r="C28" s="479"/>
      <c r="D28" s="481"/>
      <c r="E28" s="479"/>
      <c r="F28" s="483"/>
      <c r="G28" s="281" t="s">
        <v>355</v>
      </c>
      <c r="H28" s="485"/>
      <c r="I28" s="265"/>
      <c r="J28" s="493"/>
      <c r="K28" s="495"/>
      <c r="L28" s="497"/>
      <c r="M28" s="499"/>
      <c r="N28" s="500"/>
      <c r="O28" s="554"/>
      <c r="P28" s="557"/>
      <c r="Q28" s="566"/>
      <c r="R28" s="569"/>
      <c r="S28" s="130"/>
      <c r="T28" s="130"/>
      <c r="U28" s="130"/>
    </row>
    <row r="29" spans="1:21" ht="67.5" customHeight="1" x14ac:dyDescent="0.25">
      <c r="A29" s="130"/>
      <c r="B29" s="404"/>
      <c r="C29" s="479"/>
      <c r="D29" s="481"/>
      <c r="E29" s="479"/>
      <c r="F29" s="483"/>
      <c r="G29" s="281" t="s">
        <v>356</v>
      </c>
      <c r="H29" s="485"/>
      <c r="I29" s="265"/>
      <c r="J29" s="493"/>
      <c r="K29" s="495"/>
      <c r="L29" s="497"/>
      <c r="M29" s="499"/>
      <c r="N29" s="500"/>
      <c r="O29" s="554"/>
      <c r="P29" s="557"/>
      <c r="Q29" s="566"/>
      <c r="R29" s="569"/>
      <c r="S29" s="130"/>
      <c r="T29" s="130"/>
      <c r="U29" s="130"/>
    </row>
    <row r="30" spans="1:21" ht="57" customHeight="1" x14ac:dyDescent="0.25">
      <c r="A30" s="130"/>
      <c r="B30" s="404"/>
      <c r="C30" s="479"/>
      <c r="D30" s="481"/>
      <c r="E30" s="479"/>
      <c r="F30" s="483"/>
      <c r="G30" s="281" t="s">
        <v>357</v>
      </c>
      <c r="H30" s="485"/>
      <c r="I30" s="265"/>
      <c r="J30" s="493"/>
      <c r="K30" s="495"/>
      <c r="L30" s="497"/>
      <c r="M30" s="499"/>
      <c r="N30" s="500"/>
      <c r="O30" s="554"/>
      <c r="P30" s="557"/>
      <c r="Q30" s="566"/>
      <c r="R30" s="569"/>
      <c r="S30" s="130"/>
      <c r="T30" s="130"/>
      <c r="U30" s="130"/>
    </row>
    <row r="31" spans="1:21" ht="39" customHeight="1" x14ac:dyDescent="0.25">
      <c r="A31" s="130"/>
      <c r="B31" s="404"/>
      <c r="C31" s="479"/>
      <c r="D31" s="481"/>
      <c r="E31" s="479"/>
      <c r="F31" s="483"/>
      <c r="G31" s="281" t="s">
        <v>358</v>
      </c>
      <c r="H31" s="485"/>
      <c r="I31" s="265"/>
      <c r="J31" s="493"/>
      <c r="K31" s="495"/>
      <c r="L31" s="497"/>
      <c r="M31" s="499"/>
      <c r="N31" s="500"/>
      <c r="O31" s="554"/>
      <c r="P31" s="557"/>
      <c r="Q31" s="566"/>
      <c r="R31" s="569"/>
      <c r="S31" s="130"/>
      <c r="T31" s="130"/>
      <c r="U31" s="130"/>
    </row>
    <row r="32" spans="1:21" ht="39" hidden="1" customHeight="1" x14ac:dyDescent="0.25">
      <c r="A32" s="130"/>
      <c r="B32" s="401">
        <v>5</v>
      </c>
      <c r="C32" s="402"/>
      <c r="D32" s="402"/>
      <c r="E32" s="402"/>
      <c r="F32" s="402"/>
      <c r="G32" s="199"/>
      <c r="H32" s="397"/>
      <c r="I32" s="194"/>
      <c r="J32" s="385"/>
      <c r="K32" s="397"/>
      <c r="L32" s="398"/>
      <c r="M32" s="399"/>
      <c r="N32" s="400"/>
      <c r="O32" s="382">
        <f t="shared" ref="O32" si="0">IF(SUM(K32,N32)&gt;100%,"NO PERMITIDO",SUM(K32,N32))</f>
        <v>0</v>
      </c>
      <c r="P32" s="389">
        <f t="shared" ref="P32" si="1">H32*O32/100%</f>
        <v>0</v>
      </c>
      <c r="Q32" s="390"/>
      <c r="R32" s="390"/>
      <c r="S32" s="130"/>
      <c r="T32" s="130"/>
      <c r="U32" s="130"/>
    </row>
    <row r="33" spans="1:21" ht="39" hidden="1" customHeight="1" x14ac:dyDescent="0.25">
      <c r="A33" s="130"/>
      <c r="B33" s="401"/>
      <c r="C33" s="402"/>
      <c r="D33" s="402"/>
      <c r="E33" s="402"/>
      <c r="F33" s="402"/>
      <c r="G33" s="200"/>
      <c r="H33" s="397"/>
      <c r="I33" s="194"/>
      <c r="J33" s="385"/>
      <c r="K33" s="397"/>
      <c r="L33" s="398"/>
      <c r="M33" s="399"/>
      <c r="N33" s="400"/>
      <c r="O33" s="382"/>
      <c r="P33" s="389"/>
      <c r="Q33" s="390"/>
      <c r="R33" s="390"/>
      <c r="S33" s="130"/>
      <c r="T33" s="130"/>
      <c r="U33" s="130"/>
    </row>
    <row r="34" spans="1:21" ht="39" hidden="1" customHeight="1" x14ac:dyDescent="0.25">
      <c r="A34" s="130"/>
      <c r="B34" s="401"/>
      <c r="C34" s="402"/>
      <c r="D34" s="402"/>
      <c r="E34" s="402"/>
      <c r="F34" s="402"/>
      <c r="G34" s="199"/>
      <c r="H34" s="397"/>
      <c r="I34" s="194"/>
      <c r="J34" s="385"/>
      <c r="K34" s="397"/>
      <c r="L34" s="398"/>
      <c r="M34" s="399"/>
      <c r="N34" s="400"/>
      <c r="O34" s="382"/>
      <c r="P34" s="389"/>
      <c r="Q34" s="390"/>
      <c r="R34" s="390"/>
      <c r="S34" s="130"/>
      <c r="T34" s="130"/>
      <c r="U34" s="130"/>
    </row>
    <row r="35" spans="1:21" ht="39" hidden="1" customHeight="1" x14ac:dyDescent="0.25">
      <c r="A35" s="130"/>
      <c r="B35" s="401"/>
      <c r="C35" s="402"/>
      <c r="D35" s="402"/>
      <c r="E35" s="402"/>
      <c r="F35" s="402"/>
      <c r="G35" s="200"/>
      <c r="H35" s="397"/>
      <c r="I35" s="391"/>
      <c r="J35" s="385"/>
      <c r="K35" s="397"/>
      <c r="L35" s="398"/>
      <c r="M35" s="399"/>
      <c r="N35" s="400"/>
      <c r="O35" s="382"/>
      <c r="P35" s="389"/>
      <c r="Q35" s="390"/>
      <c r="R35" s="390"/>
      <c r="S35" s="130"/>
      <c r="T35" s="130"/>
      <c r="U35" s="130"/>
    </row>
    <row r="36" spans="1:21" ht="138" hidden="1" customHeight="1" x14ac:dyDescent="0.25">
      <c r="A36" s="130"/>
      <c r="B36" s="401"/>
      <c r="C36" s="402"/>
      <c r="D36" s="402"/>
      <c r="E36" s="402"/>
      <c r="F36" s="402"/>
      <c r="G36" s="200"/>
      <c r="H36" s="397"/>
      <c r="I36" s="391"/>
      <c r="J36" s="385"/>
      <c r="K36" s="397"/>
      <c r="L36" s="398"/>
      <c r="M36" s="399"/>
      <c r="N36" s="400"/>
      <c r="O36" s="382"/>
      <c r="P36" s="389"/>
      <c r="Q36" s="390"/>
      <c r="R36" s="390"/>
      <c r="S36" s="130"/>
      <c r="T36" s="130"/>
      <c r="U36" s="130"/>
    </row>
    <row r="37" spans="1:21" ht="138" hidden="1" customHeight="1" x14ac:dyDescent="0.25">
      <c r="A37" s="130"/>
      <c r="B37" s="401"/>
      <c r="C37" s="402"/>
      <c r="D37" s="402"/>
      <c r="E37" s="402"/>
      <c r="F37" s="402"/>
      <c r="G37" s="200"/>
      <c r="H37" s="397"/>
      <c r="I37" s="194"/>
      <c r="J37" s="385"/>
      <c r="K37" s="397"/>
      <c r="L37" s="398"/>
      <c r="M37" s="399"/>
      <c r="N37" s="400"/>
      <c r="O37" s="382"/>
      <c r="P37" s="389"/>
      <c r="Q37" s="390"/>
      <c r="R37" s="390"/>
      <c r="S37" s="130"/>
      <c r="T37" s="130"/>
      <c r="U37" s="130"/>
    </row>
    <row r="38" spans="1:21" ht="77.25" hidden="1" customHeight="1" x14ac:dyDescent="0.25">
      <c r="A38" s="130"/>
      <c r="B38" s="401"/>
      <c r="C38" s="402"/>
      <c r="D38" s="402"/>
      <c r="E38" s="402"/>
      <c r="F38" s="402"/>
      <c r="G38" s="200"/>
      <c r="H38" s="397"/>
      <c r="I38" s="194"/>
      <c r="J38" s="385"/>
      <c r="K38" s="397"/>
      <c r="L38" s="398"/>
      <c r="M38" s="399"/>
      <c r="N38" s="400"/>
      <c r="O38" s="382"/>
      <c r="P38" s="389"/>
      <c r="Q38" s="390"/>
      <c r="R38" s="390"/>
      <c r="S38" s="130"/>
      <c r="T38" s="130"/>
      <c r="U38" s="130"/>
    </row>
    <row r="39" spans="1:21" ht="27" customHeight="1" thickBot="1" x14ac:dyDescent="0.35">
      <c r="A39" s="130"/>
      <c r="B39" s="203" t="s">
        <v>48</v>
      </c>
      <c r="C39" s="268"/>
      <c r="D39" s="269"/>
      <c r="E39" s="270"/>
      <c r="F39" s="270"/>
      <c r="G39" s="270"/>
      <c r="H39" s="271">
        <f>IF(SUM(H14:H36)&gt;100%,"supera el 100%",SUM(H14:H36))</f>
        <v>1</v>
      </c>
      <c r="I39" s="272"/>
      <c r="J39" s="272"/>
      <c r="K39" s="272"/>
      <c r="L39" s="273"/>
      <c r="M39" s="273"/>
      <c r="N39" s="272"/>
      <c r="O39" s="273"/>
      <c r="P39" s="274">
        <f>SUM(P14:P36)</f>
        <v>0</v>
      </c>
      <c r="Q39" s="275"/>
      <c r="R39" s="276"/>
      <c r="S39" s="130"/>
      <c r="T39" s="130"/>
      <c r="U39" s="130"/>
    </row>
    <row r="40" spans="1:21" ht="27" customHeight="1" x14ac:dyDescent="0.25">
      <c r="A40" s="130"/>
      <c r="B40" s="392" t="s">
        <v>119</v>
      </c>
      <c r="C40" s="577"/>
      <c r="D40" s="577"/>
      <c r="E40" s="577"/>
      <c r="F40" s="577"/>
      <c r="G40" s="577"/>
      <c r="H40" s="577"/>
      <c r="I40" s="577"/>
      <c r="J40" s="577"/>
      <c r="K40" s="577"/>
      <c r="L40" s="577"/>
      <c r="M40" s="577"/>
      <c r="N40" s="577"/>
      <c r="O40" s="578"/>
      <c r="P40" s="79">
        <v>0</v>
      </c>
      <c r="Q40" s="395"/>
      <c r="R40" s="396"/>
      <c r="S40" s="130"/>
      <c r="T40" s="130"/>
      <c r="U40" s="130"/>
    </row>
    <row r="41" spans="1:21" ht="27" customHeight="1" x14ac:dyDescent="0.25">
      <c r="A41" s="130"/>
      <c r="B41" s="80"/>
      <c r="C41" s="77"/>
      <c r="D41" s="77"/>
      <c r="E41" s="77"/>
      <c r="F41" s="77"/>
      <c r="G41" s="77"/>
      <c r="H41" s="77"/>
      <c r="I41" s="77"/>
      <c r="J41" s="77"/>
      <c r="K41" s="77"/>
      <c r="L41" s="77"/>
      <c r="M41" s="76"/>
      <c r="N41" s="76"/>
      <c r="O41" s="76"/>
      <c r="P41" s="78">
        <f>SUM(P39:P40)</f>
        <v>0</v>
      </c>
      <c r="Q41" s="395"/>
      <c r="R41" s="396"/>
      <c r="S41" s="130"/>
      <c r="T41" s="130"/>
      <c r="U41" s="130"/>
    </row>
    <row r="42" spans="1:21" ht="27" customHeight="1" x14ac:dyDescent="0.25">
      <c r="A42" s="130"/>
      <c r="B42" s="81"/>
      <c r="C42" s="75"/>
      <c r="D42" s="75"/>
      <c r="E42" s="75"/>
      <c r="F42" s="76"/>
      <c r="G42" s="76"/>
      <c r="H42" s="76"/>
      <c r="I42" s="76"/>
      <c r="J42" s="76"/>
      <c r="K42" s="76"/>
      <c r="L42" s="76"/>
      <c r="M42" s="76"/>
      <c r="N42" s="76"/>
      <c r="O42" s="76"/>
      <c r="P42" s="76"/>
      <c r="Q42" s="395"/>
      <c r="R42" s="396"/>
      <c r="S42" s="130"/>
      <c r="T42" s="130"/>
      <c r="U42" s="130"/>
    </row>
    <row r="43" spans="1:21" ht="29.25" customHeight="1" thickBot="1" x14ac:dyDescent="0.3">
      <c r="A43" s="130"/>
      <c r="B43" s="135"/>
      <c r="C43" s="136"/>
      <c r="D43" s="82"/>
      <c r="E43" s="82"/>
      <c r="F43" s="136"/>
      <c r="G43" s="136"/>
      <c r="H43" s="82"/>
      <c r="I43" s="82"/>
      <c r="J43" s="82"/>
      <c r="K43" s="82"/>
      <c r="L43" s="82"/>
      <c r="M43" s="82"/>
      <c r="N43" s="82"/>
      <c r="O43" s="82"/>
      <c r="P43" s="137"/>
      <c r="Q43" s="82"/>
      <c r="R43" s="138"/>
      <c r="S43" s="130"/>
      <c r="T43" s="130"/>
      <c r="U43" s="130"/>
    </row>
    <row r="44" spans="1:21" ht="48.75" customHeight="1" x14ac:dyDescent="0.35">
      <c r="A44" s="130"/>
      <c r="B44" s="135"/>
      <c r="C44" s="171" t="s">
        <v>120</v>
      </c>
      <c r="D44" s="795">
        <v>44012</v>
      </c>
      <c r="E44" s="796"/>
      <c r="F44" s="82"/>
      <c r="G44" s="369"/>
      <c r="H44" s="370"/>
      <c r="I44" s="370"/>
      <c r="J44" s="371"/>
      <c r="K44" s="139"/>
      <c r="L44" s="372"/>
      <c r="M44" s="373"/>
      <c r="N44" s="373"/>
      <c r="O44" s="374"/>
      <c r="P44" s="140"/>
      <c r="Q44" s="141"/>
      <c r="R44" s="142"/>
      <c r="S44" s="130"/>
      <c r="T44" s="130"/>
      <c r="U44" s="130"/>
    </row>
    <row r="45" spans="1:21" ht="48" customHeight="1" thickBot="1" x14ac:dyDescent="0.4">
      <c r="A45" s="130"/>
      <c r="B45" s="135"/>
      <c r="C45" s="171" t="s">
        <v>121</v>
      </c>
      <c r="D45" s="465">
        <v>2020</v>
      </c>
      <c r="E45" s="465"/>
      <c r="F45" s="82"/>
      <c r="G45" s="376" t="s">
        <v>337</v>
      </c>
      <c r="H45" s="377"/>
      <c r="I45" s="377"/>
      <c r="J45" s="378"/>
      <c r="K45" s="139"/>
      <c r="L45" s="379" t="s">
        <v>122</v>
      </c>
      <c r="M45" s="380"/>
      <c r="N45" s="380"/>
      <c r="O45" s="381"/>
      <c r="P45" s="143"/>
      <c r="Q45" s="144"/>
      <c r="R45" s="145"/>
      <c r="S45" s="130"/>
      <c r="T45" s="130"/>
      <c r="U45" s="130"/>
    </row>
    <row r="46" spans="1:21" ht="27.75" thickBot="1" x14ac:dyDescent="0.4">
      <c r="A46" s="130"/>
      <c r="B46" s="146"/>
      <c r="C46" s="147"/>
      <c r="D46" s="247"/>
      <c r="E46" s="247"/>
      <c r="F46" s="83"/>
      <c r="G46" s="83"/>
      <c r="H46" s="83"/>
      <c r="I46" s="83"/>
      <c r="J46" s="83"/>
      <c r="K46" s="83"/>
      <c r="L46" s="83"/>
      <c r="M46" s="83"/>
      <c r="N46" s="83"/>
      <c r="O46" s="83"/>
      <c r="P46" s="148"/>
      <c r="Q46" s="83"/>
      <c r="R46" s="149"/>
      <c r="S46" s="130"/>
      <c r="T46" s="130"/>
      <c r="U46" s="130"/>
    </row>
    <row r="47" spans="1:21" ht="26.25" x14ac:dyDescent="0.25">
      <c r="A47" s="130"/>
      <c r="B47" s="130"/>
      <c r="C47" s="130"/>
      <c r="D47" s="130"/>
      <c r="E47" s="130"/>
      <c r="F47" s="130"/>
      <c r="G47" s="130"/>
      <c r="H47" s="130"/>
      <c r="I47" s="130"/>
      <c r="J47" s="130"/>
      <c r="K47" s="130"/>
      <c r="L47" s="130"/>
      <c r="M47" s="130"/>
      <c r="N47" s="130"/>
      <c r="O47" s="130"/>
      <c r="P47" s="130"/>
      <c r="Q47" s="130"/>
      <c r="R47" s="130"/>
      <c r="S47" s="130"/>
      <c r="T47" s="130"/>
      <c r="U47" s="130"/>
    </row>
    <row r="48" spans="1:21" ht="26.25" x14ac:dyDescent="0.25">
      <c r="A48" s="130"/>
      <c r="B48" s="130"/>
      <c r="C48" s="130"/>
      <c r="D48" s="130"/>
      <c r="E48" s="130"/>
      <c r="F48" s="130"/>
      <c r="G48" s="130"/>
      <c r="H48" s="130"/>
      <c r="I48" s="130"/>
      <c r="J48" s="130"/>
      <c r="K48" s="130"/>
      <c r="L48" s="130"/>
      <c r="M48" s="130"/>
      <c r="N48" s="130"/>
      <c r="O48" s="130"/>
      <c r="P48" s="130"/>
      <c r="Q48" s="130"/>
      <c r="R48" s="130"/>
      <c r="S48" s="130"/>
      <c r="T48" s="130"/>
      <c r="U48" s="130"/>
    </row>
  </sheetData>
  <mergeCells count="112">
    <mergeCell ref="B14:B18"/>
    <mergeCell ref="B19:B23"/>
    <mergeCell ref="B24:B26"/>
    <mergeCell ref="H12:I13"/>
    <mergeCell ref="Q40:R42"/>
    <mergeCell ref="B40:O40"/>
    <mergeCell ref="I14:I15"/>
    <mergeCell ref="C14:C18"/>
    <mergeCell ref="D14:D18"/>
    <mergeCell ref="E14:E18"/>
    <mergeCell ref="F14:F18"/>
    <mergeCell ref="H14:H18"/>
    <mergeCell ref="B27:B31"/>
    <mergeCell ref="C27:C31"/>
    <mergeCell ref="D27:D31"/>
    <mergeCell ref="E27:E31"/>
    <mergeCell ref="F27:F31"/>
    <mergeCell ref="H27:H31"/>
    <mergeCell ref="K27:K31"/>
    <mergeCell ref="L27:L31"/>
    <mergeCell ref="C19:C23"/>
    <mergeCell ref="D19:D23"/>
    <mergeCell ref="E19:E23"/>
    <mergeCell ref="F19:F23"/>
    <mergeCell ref="H2:H3"/>
    <mergeCell ref="K11:N11"/>
    <mergeCell ref="G12:G13"/>
    <mergeCell ref="F2:F3"/>
    <mergeCell ref="O11:R11"/>
    <mergeCell ref="F12:F13"/>
    <mergeCell ref="P12:P13"/>
    <mergeCell ref="Q12:R12"/>
    <mergeCell ref="B10:R10"/>
    <mergeCell ref="B11:H11"/>
    <mergeCell ref="B12:B13"/>
    <mergeCell ref="E12:E13"/>
    <mergeCell ref="C12:C13"/>
    <mergeCell ref="D12:D13"/>
    <mergeCell ref="O12:O13"/>
    <mergeCell ref="P5:R5"/>
    <mergeCell ref="P7:R7"/>
    <mergeCell ref="P8:R8"/>
    <mergeCell ref="B5:D8"/>
    <mergeCell ref="P6:R6"/>
    <mergeCell ref="E5:O5"/>
    <mergeCell ref="E6:O6"/>
    <mergeCell ref="E7:O7"/>
    <mergeCell ref="E8:O8"/>
    <mergeCell ref="L44:O44"/>
    <mergeCell ref="L45:O45"/>
    <mergeCell ref="D44:E44"/>
    <mergeCell ref="D45:E45"/>
    <mergeCell ref="G45:J45"/>
    <mergeCell ref="G44:J44"/>
    <mergeCell ref="I35:I36"/>
    <mergeCell ref="B32:B38"/>
    <mergeCell ref="C32:C38"/>
    <mergeCell ref="D32:D38"/>
    <mergeCell ref="E32:E38"/>
    <mergeCell ref="F32:F38"/>
    <mergeCell ref="H32:H38"/>
    <mergeCell ref="C24:C26"/>
    <mergeCell ref="D24:D26"/>
    <mergeCell ref="E24:E26"/>
    <mergeCell ref="F24:F26"/>
    <mergeCell ref="J12:N12"/>
    <mergeCell ref="H19:H23"/>
    <mergeCell ref="I22:I23"/>
    <mergeCell ref="H24:H26"/>
    <mergeCell ref="N14:N18"/>
    <mergeCell ref="J27:J31"/>
    <mergeCell ref="Q27:Q31"/>
    <mergeCell ref="R27:R31"/>
    <mergeCell ref="O27:O31"/>
    <mergeCell ref="P27:P31"/>
    <mergeCell ref="N27:N31"/>
    <mergeCell ref="M27:M31"/>
    <mergeCell ref="J14:J18"/>
    <mergeCell ref="K14:K18"/>
    <mergeCell ref="L14:L18"/>
    <mergeCell ref="M14:M18"/>
    <mergeCell ref="J19:J23"/>
    <mergeCell ref="K19:K23"/>
    <mergeCell ref="L19:L23"/>
    <mergeCell ref="M19:M23"/>
    <mergeCell ref="J24:J26"/>
    <mergeCell ref="K24:K26"/>
    <mergeCell ref="L24:L26"/>
    <mergeCell ref="M24:M26"/>
    <mergeCell ref="N24:N26"/>
    <mergeCell ref="O24:O26"/>
    <mergeCell ref="P24:P26"/>
    <mergeCell ref="Q24:Q26"/>
    <mergeCell ref="R24:R26"/>
    <mergeCell ref="R32:R38"/>
    <mergeCell ref="J32:J38"/>
    <mergeCell ref="K32:K38"/>
    <mergeCell ref="L32:L38"/>
    <mergeCell ref="M32:M38"/>
    <mergeCell ref="N32:N38"/>
    <mergeCell ref="O32:O38"/>
    <mergeCell ref="P32:P38"/>
    <mergeCell ref="Q32:Q38"/>
    <mergeCell ref="O14:O18"/>
    <mergeCell ref="P14:P18"/>
    <mergeCell ref="Q14:Q18"/>
    <mergeCell ref="R14:R18"/>
    <mergeCell ref="N19:N23"/>
    <mergeCell ref="O19:O23"/>
    <mergeCell ref="P19:P23"/>
    <mergeCell ref="Q19:Q23"/>
    <mergeCell ref="R19:R23"/>
  </mergeCells>
  <conditionalFormatting sqref="O14 O27 O32">
    <cfRule type="cellIs" dxfId="4" priority="2" operator="greaterThan">
      <formula>100</formula>
    </cfRule>
  </conditionalFormatting>
  <dataValidations count="1">
    <dataValidation allowBlank="1" showInputMessage="1" showErrorMessage="1" errorTitle="error" error="solo datos númericos" sqref="H14:H32"/>
  </dataValidations>
  <printOptions horizontalCentered="1" verticalCentered="1"/>
  <pageMargins left="0.25" right="0.25" top="0.75" bottom="0.75" header="0.3" footer="0.3"/>
  <pageSetup paperSize="5" scale="21" orientation="landscape"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87" t="s">
        <v>123</v>
      </c>
      <c r="C2" s="287"/>
      <c r="D2" s="287"/>
      <c r="E2" s="287"/>
      <c r="F2" s="592"/>
      <c r="G2" s="592"/>
      <c r="H2" s="592"/>
      <c r="I2" s="592"/>
      <c r="J2" s="592"/>
      <c r="K2" s="592"/>
      <c r="L2" s="592"/>
      <c r="M2" s="592"/>
      <c r="N2" s="592"/>
      <c r="O2" s="592"/>
      <c r="P2" s="592"/>
      <c r="Q2" s="592"/>
      <c r="R2" s="592"/>
    </row>
    <row r="3" spans="1:19" x14ac:dyDescent="0.25">
      <c r="B3" s="303" t="s">
        <v>1</v>
      </c>
      <c r="C3" s="303"/>
      <c r="D3" s="303"/>
      <c r="E3" s="30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7" t="s">
        <v>125</v>
      </c>
      <c r="D9" s="5" t="s">
        <v>126</v>
      </c>
      <c r="F9" s="20"/>
      <c r="G9" s="7"/>
    </row>
    <row r="10" spans="1:19" x14ac:dyDescent="0.25">
      <c r="C10" s="297"/>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593" t="s">
        <v>14</v>
      </c>
      <c r="B15" s="594"/>
      <c r="C15" s="594"/>
      <c r="D15" s="594"/>
      <c r="E15" s="594"/>
      <c r="F15" s="594"/>
      <c r="G15" s="594"/>
      <c r="H15" s="595" t="s">
        <v>129</v>
      </c>
      <c r="I15" s="596"/>
      <c r="J15" s="596"/>
      <c r="K15" s="596"/>
      <c r="L15" s="596"/>
      <c r="M15" s="596"/>
      <c r="N15" s="596"/>
      <c r="O15" s="596"/>
      <c r="P15" s="596"/>
      <c r="Q15" s="596"/>
      <c r="R15" s="597"/>
    </row>
    <row r="16" spans="1:19" ht="28.5" customHeight="1" x14ac:dyDescent="0.25">
      <c r="A16" s="175" t="s">
        <v>17</v>
      </c>
      <c r="B16" s="175" t="s">
        <v>18</v>
      </c>
      <c r="C16" s="185" t="s">
        <v>19</v>
      </c>
      <c r="D16" s="175" t="s">
        <v>20</v>
      </c>
      <c r="E16" s="175" t="s">
        <v>130</v>
      </c>
      <c r="F16" s="175" t="s">
        <v>22</v>
      </c>
      <c r="G16" s="36" t="s">
        <v>23</v>
      </c>
      <c r="H16" s="583" t="s">
        <v>131</v>
      </c>
      <c r="I16" s="584"/>
      <c r="J16" s="584"/>
      <c r="K16" s="585"/>
      <c r="L16" s="175" t="s">
        <v>132</v>
      </c>
      <c r="M16" s="586" t="s">
        <v>133</v>
      </c>
      <c r="N16" s="588" t="s">
        <v>134</v>
      </c>
      <c r="O16" s="590" t="s">
        <v>135</v>
      </c>
      <c r="P16" s="591"/>
      <c r="Q16" s="583" t="s">
        <v>16</v>
      </c>
      <c r="R16" s="585"/>
    </row>
    <row r="17" spans="1:18" ht="30" customHeight="1" x14ac:dyDescent="0.25">
      <c r="A17" s="301" t="s">
        <v>26</v>
      </c>
      <c r="B17" s="302">
        <v>0.3</v>
      </c>
      <c r="C17" s="288" t="s">
        <v>27</v>
      </c>
      <c r="D17" s="10" t="s">
        <v>28</v>
      </c>
      <c r="E17" s="288">
        <v>4</v>
      </c>
      <c r="F17" s="288" t="s">
        <v>29</v>
      </c>
      <c r="G17" s="294" t="s">
        <v>30</v>
      </c>
      <c r="H17" s="172" t="s">
        <v>136</v>
      </c>
      <c r="I17" s="172" t="s">
        <v>137</v>
      </c>
      <c r="J17" s="172" t="s">
        <v>138</v>
      </c>
      <c r="K17" s="172" t="s">
        <v>139</v>
      </c>
      <c r="L17" s="9" t="s">
        <v>140</v>
      </c>
      <c r="M17" s="587"/>
      <c r="N17" s="589"/>
      <c r="O17" s="22" t="s">
        <v>141</v>
      </c>
      <c r="P17" s="22" t="s">
        <v>118</v>
      </c>
      <c r="Q17" s="22" t="s">
        <v>24</v>
      </c>
      <c r="R17" s="173" t="s">
        <v>25</v>
      </c>
    </row>
    <row r="18" spans="1:18" ht="45" customHeight="1" x14ac:dyDescent="0.25">
      <c r="A18" s="301"/>
      <c r="B18" s="301"/>
      <c r="C18" s="289"/>
      <c r="D18" s="11" t="s">
        <v>31</v>
      </c>
      <c r="E18" s="289"/>
      <c r="F18" s="289"/>
      <c r="G18" s="294"/>
      <c r="H18" s="601">
        <v>0.25</v>
      </c>
      <c r="I18" s="604">
        <f>1/E17</f>
        <v>0.25</v>
      </c>
      <c r="J18" s="604"/>
      <c r="K18" s="604"/>
      <c r="L18" s="598">
        <f>SUM(H18:K18)</f>
        <v>0.5</v>
      </c>
      <c r="M18" s="598">
        <f>2*B17/E17</f>
        <v>0.15</v>
      </c>
      <c r="N18" s="607" t="s">
        <v>142</v>
      </c>
      <c r="O18" s="607" t="s">
        <v>143</v>
      </c>
      <c r="P18" s="288" t="s">
        <v>144</v>
      </c>
      <c r="Q18" s="607" t="s">
        <v>145</v>
      </c>
      <c r="R18" s="288"/>
    </row>
    <row r="19" spans="1:18" ht="35.25" customHeight="1" x14ac:dyDescent="0.25">
      <c r="A19" s="301"/>
      <c r="B19" s="301"/>
      <c r="C19" s="289"/>
      <c r="D19" s="11" t="s">
        <v>32</v>
      </c>
      <c r="E19" s="289"/>
      <c r="F19" s="289"/>
      <c r="G19" s="294"/>
      <c r="H19" s="602"/>
      <c r="I19" s="605"/>
      <c r="J19" s="605"/>
      <c r="K19" s="605"/>
      <c r="L19" s="599"/>
      <c r="M19" s="599"/>
      <c r="N19" s="608"/>
      <c r="O19" s="608"/>
      <c r="P19" s="289"/>
      <c r="Q19" s="608"/>
      <c r="R19" s="289"/>
    </row>
    <row r="20" spans="1:18" ht="39.75" customHeight="1" x14ac:dyDescent="0.25">
      <c r="A20" s="301"/>
      <c r="B20" s="301"/>
      <c r="C20" s="290"/>
      <c r="D20" s="11" t="s">
        <v>33</v>
      </c>
      <c r="E20" s="290"/>
      <c r="F20" s="290"/>
      <c r="G20" s="294"/>
      <c r="H20" s="603"/>
      <c r="I20" s="606"/>
      <c r="J20" s="606"/>
      <c r="K20" s="606"/>
      <c r="L20" s="600"/>
      <c r="M20" s="600"/>
      <c r="N20" s="609"/>
      <c r="O20" s="609"/>
      <c r="P20" s="290"/>
      <c r="Q20" s="609"/>
      <c r="R20" s="290"/>
    </row>
    <row r="21" spans="1:18" ht="56.25" customHeight="1" x14ac:dyDescent="0.25">
      <c r="A21" s="307" t="s">
        <v>34</v>
      </c>
      <c r="B21" s="291">
        <v>0.4</v>
      </c>
      <c r="C21" s="288" t="s">
        <v>35</v>
      </c>
      <c r="D21" s="11" t="s">
        <v>146</v>
      </c>
      <c r="E21" s="288">
        <v>20</v>
      </c>
      <c r="F21" s="288" t="s">
        <v>37</v>
      </c>
      <c r="G21" s="288" t="s">
        <v>147</v>
      </c>
      <c r="H21" s="604">
        <v>0.08</v>
      </c>
      <c r="I21" s="604">
        <f>7/E21</f>
        <v>0.35</v>
      </c>
      <c r="J21" s="610"/>
      <c r="K21" s="288"/>
      <c r="L21" s="610">
        <f>+H21+I21+J21+K21</f>
        <v>0.43</v>
      </c>
      <c r="M21" s="610">
        <f>9*B21/E21</f>
        <v>0.18</v>
      </c>
      <c r="N21" s="288"/>
      <c r="O21" s="288"/>
      <c r="P21" s="288"/>
      <c r="Q21" s="288"/>
      <c r="R21" s="311"/>
    </row>
    <row r="22" spans="1:18" ht="47.25" customHeight="1" x14ac:dyDescent="0.25">
      <c r="A22" s="308"/>
      <c r="B22" s="292"/>
      <c r="C22" s="289"/>
      <c r="D22" s="11" t="s">
        <v>39</v>
      </c>
      <c r="E22" s="289"/>
      <c r="F22" s="289"/>
      <c r="G22" s="289"/>
      <c r="H22" s="605"/>
      <c r="I22" s="605"/>
      <c r="J22" s="289"/>
      <c r="K22" s="289"/>
      <c r="L22" s="611"/>
      <c r="M22" s="611"/>
      <c r="N22" s="289"/>
      <c r="O22" s="289"/>
      <c r="P22" s="289"/>
      <c r="Q22" s="289"/>
      <c r="R22" s="312"/>
    </row>
    <row r="23" spans="1:18" ht="57" customHeight="1" x14ac:dyDescent="0.25">
      <c r="A23" s="309"/>
      <c r="B23" s="293"/>
      <c r="C23" s="290"/>
      <c r="D23" s="11" t="s">
        <v>41</v>
      </c>
      <c r="E23" s="289"/>
      <c r="F23" s="290"/>
      <c r="G23" s="290"/>
      <c r="H23" s="606"/>
      <c r="I23" s="606"/>
      <c r="J23" s="290"/>
      <c r="K23" s="290"/>
      <c r="L23" s="612"/>
      <c r="M23" s="612"/>
      <c r="N23" s="290"/>
      <c r="O23" s="290"/>
      <c r="P23" s="290"/>
      <c r="Q23" s="290"/>
      <c r="R23" s="313"/>
    </row>
    <row r="24" spans="1:18" ht="55.5" customHeight="1" x14ac:dyDescent="0.25">
      <c r="A24" s="307" t="s">
        <v>43</v>
      </c>
      <c r="B24" s="291">
        <v>0.3</v>
      </c>
      <c r="C24" s="288" t="s">
        <v>44</v>
      </c>
      <c r="D24" s="11" t="s">
        <v>45</v>
      </c>
      <c r="E24" s="288">
        <v>15</v>
      </c>
      <c r="F24" s="288" t="s">
        <v>29</v>
      </c>
      <c r="G24" s="288" t="s">
        <v>42</v>
      </c>
      <c r="H24" s="604">
        <v>0.1</v>
      </c>
      <c r="I24" s="604">
        <f>5/E24</f>
        <v>0.33333333333333331</v>
      </c>
      <c r="J24" s="288"/>
      <c r="K24" s="288"/>
      <c r="L24" s="610">
        <f>+H24+I24+J24+K24</f>
        <v>0.43333333333333335</v>
      </c>
      <c r="M24" s="610">
        <f>8*B24/E24</f>
        <v>0.16</v>
      </c>
      <c r="N24" s="288"/>
      <c r="O24" s="288"/>
      <c r="P24" s="288"/>
      <c r="Q24" s="288"/>
      <c r="R24" s="288"/>
    </row>
    <row r="25" spans="1:18" ht="39.75" customHeight="1" x14ac:dyDescent="0.25">
      <c r="A25" s="308"/>
      <c r="B25" s="292"/>
      <c r="C25" s="289"/>
      <c r="D25" s="11" t="s">
        <v>46</v>
      </c>
      <c r="E25" s="289"/>
      <c r="F25" s="289"/>
      <c r="G25" s="289"/>
      <c r="H25" s="605"/>
      <c r="I25" s="605"/>
      <c r="J25" s="289"/>
      <c r="K25" s="289"/>
      <c r="L25" s="611"/>
      <c r="M25" s="611"/>
      <c r="N25" s="289"/>
      <c r="O25" s="289"/>
      <c r="P25" s="289"/>
      <c r="Q25" s="289"/>
      <c r="R25" s="289"/>
    </row>
    <row r="26" spans="1:18" ht="39" customHeight="1" x14ac:dyDescent="0.25">
      <c r="A26" s="309"/>
      <c r="B26" s="293"/>
      <c r="C26" s="290"/>
      <c r="D26" s="11" t="s">
        <v>47</v>
      </c>
      <c r="E26" s="290"/>
      <c r="F26" s="290"/>
      <c r="G26" s="290"/>
      <c r="H26" s="606"/>
      <c r="I26" s="606"/>
      <c r="J26" s="290"/>
      <c r="K26" s="290"/>
      <c r="L26" s="612"/>
      <c r="M26" s="612"/>
      <c r="N26" s="290"/>
      <c r="O26" s="290"/>
      <c r="P26" s="290"/>
      <c r="Q26" s="290"/>
      <c r="R26" s="290"/>
    </row>
    <row r="27" spans="1:18" ht="33.75" customHeight="1" x14ac:dyDescent="0.25">
      <c r="A27" s="173" t="s">
        <v>48</v>
      </c>
      <c r="B27" s="174">
        <f>SUM(B17:B26)</f>
        <v>1</v>
      </c>
      <c r="C27" s="174"/>
      <c r="D27" s="5"/>
      <c r="E27" s="5"/>
      <c r="F27" s="5"/>
      <c r="G27" s="11"/>
      <c r="H27" s="174">
        <f>SUM(H18:H26)</f>
        <v>0.43000000000000005</v>
      </c>
      <c r="I27" s="17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316"/>
      <c r="E29" s="317"/>
      <c r="F29" s="613"/>
      <c r="G29" s="614"/>
      <c r="H29" s="615"/>
      <c r="I29" s="24"/>
      <c r="J29" s="24"/>
      <c r="K29" s="24"/>
      <c r="L29" s="24"/>
      <c r="M29" s="24"/>
      <c r="N29" s="24"/>
      <c r="O29" s="24"/>
      <c r="P29" s="24"/>
      <c r="Q29" s="24"/>
      <c r="R29" s="24"/>
    </row>
    <row r="30" spans="1:18" ht="15.75" thickBot="1" x14ac:dyDescent="0.3">
      <c r="A30" s="13"/>
      <c r="D30" s="314" t="s">
        <v>49</v>
      </c>
      <c r="E30" s="315"/>
      <c r="F30" s="177"/>
      <c r="G30" s="315" t="s">
        <v>50</v>
      </c>
      <c r="H30" s="318"/>
      <c r="I30" s="25"/>
      <c r="J30" s="25"/>
      <c r="K30" s="25"/>
      <c r="L30" s="25"/>
      <c r="M30" s="25"/>
      <c r="N30" s="25"/>
      <c r="O30" s="25"/>
      <c r="P30" s="25"/>
      <c r="Q30" s="25"/>
      <c r="R30" s="25"/>
    </row>
    <row r="31" spans="1:18" ht="15.75" thickBot="1" x14ac:dyDescent="0.3">
      <c r="A31" s="13"/>
    </row>
    <row r="32" spans="1:18" ht="15.75" thickBot="1" x14ac:dyDescent="0.3">
      <c r="A32" s="13"/>
      <c r="B32" s="616" t="s">
        <v>148</v>
      </c>
      <c r="C32" s="596"/>
      <c r="D32" s="596"/>
      <c r="E32" s="596"/>
      <c r="F32" s="596"/>
      <c r="G32" s="596"/>
      <c r="H32" s="59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5" t="s">
        <v>154</v>
      </c>
      <c r="H33" s="185"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87" t="s">
        <v>123</v>
      </c>
      <c r="C2" s="287"/>
      <c r="D2" s="287"/>
      <c r="E2" s="287"/>
      <c r="F2" s="592"/>
      <c r="G2" s="592"/>
      <c r="H2" s="592"/>
      <c r="I2" s="592"/>
      <c r="J2" s="592"/>
      <c r="K2" s="592"/>
      <c r="L2" s="592"/>
      <c r="M2" s="592"/>
      <c r="N2" s="592"/>
      <c r="O2" s="592"/>
      <c r="P2" s="592"/>
      <c r="Q2" s="592"/>
      <c r="R2" s="592"/>
    </row>
    <row r="3" spans="1:19" x14ac:dyDescent="0.25">
      <c r="B3" s="303" t="s">
        <v>1</v>
      </c>
      <c r="C3" s="303"/>
      <c r="D3" s="303"/>
      <c r="E3" s="30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7" t="s">
        <v>125</v>
      </c>
      <c r="D9" s="5" t="s">
        <v>126</v>
      </c>
      <c r="F9" s="20"/>
      <c r="G9" s="7"/>
    </row>
    <row r="10" spans="1:19" x14ac:dyDescent="0.25">
      <c r="C10" s="297"/>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593" t="s">
        <v>14</v>
      </c>
      <c r="B15" s="594"/>
      <c r="C15" s="594"/>
      <c r="D15" s="594"/>
      <c r="E15" s="594"/>
      <c r="F15" s="594"/>
      <c r="G15" s="594"/>
      <c r="H15" s="595" t="s">
        <v>129</v>
      </c>
      <c r="I15" s="596"/>
      <c r="J15" s="596"/>
      <c r="K15" s="596"/>
      <c r="L15" s="596"/>
      <c r="M15" s="596"/>
      <c r="N15" s="596"/>
      <c r="O15" s="596"/>
      <c r="P15" s="596"/>
      <c r="Q15" s="596"/>
      <c r="R15" s="597"/>
    </row>
    <row r="16" spans="1:19" ht="28.5" customHeight="1" x14ac:dyDescent="0.25">
      <c r="A16" s="175" t="s">
        <v>17</v>
      </c>
      <c r="B16" s="175" t="s">
        <v>18</v>
      </c>
      <c r="C16" s="185" t="s">
        <v>19</v>
      </c>
      <c r="D16" s="175" t="s">
        <v>20</v>
      </c>
      <c r="E16" s="175" t="s">
        <v>130</v>
      </c>
      <c r="F16" s="175" t="s">
        <v>22</v>
      </c>
      <c r="G16" s="36" t="s">
        <v>23</v>
      </c>
      <c r="H16" s="583" t="s">
        <v>131</v>
      </c>
      <c r="I16" s="584"/>
      <c r="J16" s="584"/>
      <c r="K16" s="585"/>
      <c r="L16" s="175" t="s">
        <v>132</v>
      </c>
      <c r="M16" s="586" t="s">
        <v>133</v>
      </c>
      <c r="N16" s="588" t="s">
        <v>134</v>
      </c>
      <c r="O16" s="590" t="s">
        <v>135</v>
      </c>
      <c r="P16" s="591"/>
      <c r="Q16" s="583" t="s">
        <v>16</v>
      </c>
      <c r="R16" s="585"/>
    </row>
    <row r="17" spans="1:18" ht="30" customHeight="1" x14ac:dyDescent="0.25">
      <c r="A17" s="301" t="s">
        <v>26</v>
      </c>
      <c r="B17" s="302">
        <v>0.3</v>
      </c>
      <c r="C17" s="288" t="s">
        <v>27</v>
      </c>
      <c r="D17" s="10" t="s">
        <v>28</v>
      </c>
      <c r="E17" s="288">
        <v>4</v>
      </c>
      <c r="F17" s="288" t="s">
        <v>29</v>
      </c>
      <c r="G17" s="294" t="s">
        <v>30</v>
      </c>
      <c r="H17" s="172" t="s">
        <v>136</v>
      </c>
      <c r="I17" s="172" t="s">
        <v>137</v>
      </c>
      <c r="J17" s="172" t="s">
        <v>138</v>
      </c>
      <c r="K17" s="172" t="s">
        <v>139</v>
      </c>
      <c r="L17" s="9" t="s">
        <v>140</v>
      </c>
      <c r="M17" s="587"/>
      <c r="N17" s="589"/>
      <c r="O17" s="22" t="s">
        <v>141</v>
      </c>
      <c r="P17" s="22" t="s">
        <v>118</v>
      </c>
      <c r="Q17" s="22" t="s">
        <v>24</v>
      </c>
      <c r="R17" s="173" t="s">
        <v>25</v>
      </c>
    </row>
    <row r="18" spans="1:18" ht="45" customHeight="1" x14ac:dyDescent="0.25">
      <c r="A18" s="301"/>
      <c r="B18" s="301"/>
      <c r="C18" s="289"/>
      <c r="D18" s="11" t="s">
        <v>31</v>
      </c>
      <c r="E18" s="289"/>
      <c r="F18" s="289"/>
      <c r="G18" s="294"/>
      <c r="H18" s="604">
        <f>1/E17</f>
        <v>0.25</v>
      </c>
      <c r="I18" s="604">
        <f>+'Seguimiento 2'!I18:I20</f>
        <v>0.25</v>
      </c>
      <c r="J18" s="604">
        <f>2/E17</f>
        <v>0.5</v>
      </c>
      <c r="K18" s="604"/>
      <c r="L18" s="598">
        <f>+H18+I18+J18</f>
        <v>1</v>
      </c>
      <c r="M18" s="598">
        <f>4*B17/E17</f>
        <v>0.3</v>
      </c>
      <c r="N18" s="607" t="s">
        <v>142</v>
      </c>
      <c r="O18" s="607" t="s">
        <v>143</v>
      </c>
      <c r="P18" s="288" t="s">
        <v>144</v>
      </c>
      <c r="Q18" s="607" t="s">
        <v>145</v>
      </c>
      <c r="R18" s="288"/>
    </row>
    <row r="19" spans="1:18" ht="35.25" customHeight="1" x14ac:dyDescent="0.25">
      <c r="A19" s="301"/>
      <c r="B19" s="301"/>
      <c r="C19" s="289"/>
      <c r="D19" s="11" t="s">
        <v>32</v>
      </c>
      <c r="E19" s="289"/>
      <c r="F19" s="289"/>
      <c r="G19" s="294"/>
      <c r="H19" s="605"/>
      <c r="I19" s="605"/>
      <c r="J19" s="605"/>
      <c r="K19" s="605"/>
      <c r="L19" s="599"/>
      <c r="M19" s="599"/>
      <c r="N19" s="608"/>
      <c r="O19" s="608"/>
      <c r="P19" s="289"/>
      <c r="Q19" s="608"/>
      <c r="R19" s="289"/>
    </row>
    <row r="20" spans="1:18" ht="39.75" customHeight="1" x14ac:dyDescent="0.25">
      <c r="A20" s="301"/>
      <c r="B20" s="301"/>
      <c r="C20" s="290"/>
      <c r="D20" s="11" t="s">
        <v>33</v>
      </c>
      <c r="E20" s="290"/>
      <c r="F20" s="290"/>
      <c r="G20" s="294"/>
      <c r="H20" s="606"/>
      <c r="I20" s="606"/>
      <c r="J20" s="606"/>
      <c r="K20" s="606"/>
      <c r="L20" s="600"/>
      <c r="M20" s="600"/>
      <c r="N20" s="609"/>
      <c r="O20" s="609"/>
      <c r="P20" s="290"/>
      <c r="Q20" s="609"/>
      <c r="R20" s="290"/>
    </row>
    <row r="21" spans="1:18" ht="56.25" customHeight="1" x14ac:dyDescent="0.25">
      <c r="A21" s="307" t="s">
        <v>34</v>
      </c>
      <c r="B21" s="291">
        <v>0.4</v>
      </c>
      <c r="C21" s="288" t="s">
        <v>35</v>
      </c>
      <c r="D21" s="11" t="s">
        <v>146</v>
      </c>
      <c r="E21" s="288">
        <v>20</v>
      </c>
      <c r="F21" s="288" t="s">
        <v>37</v>
      </c>
      <c r="G21" s="288" t="s">
        <v>147</v>
      </c>
      <c r="H21" s="604">
        <f>7/25</f>
        <v>0.28000000000000003</v>
      </c>
      <c r="I21" s="610">
        <f>+'Seguimiento 2'!I21:I23</f>
        <v>0.35</v>
      </c>
      <c r="J21" s="604">
        <f>5/E21</f>
        <v>0.25</v>
      </c>
      <c r="K21" s="288"/>
      <c r="L21" s="610">
        <f>+H21+I21+J21+K21</f>
        <v>0.88</v>
      </c>
      <c r="M21" s="610">
        <f>+L21*B21</f>
        <v>0.35200000000000004</v>
      </c>
      <c r="N21" s="288"/>
      <c r="O21" s="288"/>
      <c r="P21" s="288"/>
      <c r="Q21" s="288"/>
      <c r="R21" s="288"/>
    </row>
    <row r="22" spans="1:18" ht="47.25" customHeight="1" x14ac:dyDescent="0.25">
      <c r="A22" s="308"/>
      <c r="B22" s="292"/>
      <c r="C22" s="289"/>
      <c r="D22" s="11" t="s">
        <v>39</v>
      </c>
      <c r="E22" s="289"/>
      <c r="F22" s="289"/>
      <c r="G22" s="289"/>
      <c r="H22" s="605"/>
      <c r="I22" s="289"/>
      <c r="J22" s="605"/>
      <c r="K22" s="289"/>
      <c r="L22" s="611"/>
      <c r="M22" s="611"/>
      <c r="N22" s="289"/>
      <c r="O22" s="289"/>
      <c r="P22" s="289"/>
      <c r="Q22" s="289"/>
      <c r="R22" s="289"/>
    </row>
    <row r="23" spans="1:18" ht="57" customHeight="1" x14ac:dyDescent="0.25">
      <c r="A23" s="309"/>
      <c r="B23" s="293"/>
      <c r="C23" s="290"/>
      <c r="D23" s="11" t="s">
        <v>41</v>
      </c>
      <c r="E23" s="289"/>
      <c r="F23" s="290"/>
      <c r="G23" s="290"/>
      <c r="H23" s="606"/>
      <c r="I23" s="290"/>
      <c r="J23" s="606"/>
      <c r="K23" s="290"/>
      <c r="L23" s="612"/>
      <c r="M23" s="612"/>
      <c r="N23" s="290"/>
      <c r="O23" s="290"/>
      <c r="P23" s="290"/>
      <c r="Q23" s="290"/>
      <c r="R23" s="290"/>
    </row>
    <row r="24" spans="1:18" ht="55.5" customHeight="1" x14ac:dyDescent="0.25">
      <c r="A24" s="307" t="s">
        <v>43</v>
      </c>
      <c r="B24" s="291">
        <v>0.3</v>
      </c>
      <c r="C24" s="288" t="s">
        <v>44</v>
      </c>
      <c r="D24" s="11" t="s">
        <v>45</v>
      </c>
      <c r="E24" s="288">
        <v>15</v>
      </c>
      <c r="F24" s="288" t="s">
        <v>29</v>
      </c>
      <c r="G24" s="288" t="s">
        <v>42</v>
      </c>
      <c r="H24" s="604">
        <f>3/30</f>
        <v>0.1</v>
      </c>
      <c r="I24" s="610">
        <f>+'Seguimiento 2'!I24:I26</f>
        <v>0.33333333333333331</v>
      </c>
      <c r="J24" s="604">
        <f>6/E24</f>
        <v>0.4</v>
      </c>
      <c r="K24" s="288"/>
      <c r="L24" s="610">
        <f>+H24+I24+J24+K24</f>
        <v>0.83333333333333337</v>
      </c>
      <c r="M24" s="610">
        <f>14*B24/E24</f>
        <v>0.28000000000000003</v>
      </c>
      <c r="N24" s="288"/>
      <c r="O24" s="288"/>
      <c r="P24" s="288"/>
      <c r="Q24" s="288"/>
      <c r="R24" s="288"/>
    </row>
    <row r="25" spans="1:18" ht="39.75" customHeight="1" x14ac:dyDescent="0.25">
      <c r="A25" s="308"/>
      <c r="B25" s="292"/>
      <c r="C25" s="289"/>
      <c r="D25" s="11" t="s">
        <v>46</v>
      </c>
      <c r="E25" s="289"/>
      <c r="F25" s="289"/>
      <c r="G25" s="289"/>
      <c r="H25" s="605"/>
      <c r="I25" s="289"/>
      <c r="J25" s="605"/>
      <c r="K25" s="289"/>
      <c r="L25" s="611"/>
      <c r="M25" s="611"/>
      <c r="N25" s="289"/>
      <c r="O25" s="289"/>
      <c r="P25" s="289"/>
      <c r="Q25" s="289"/>
      <c r="R25" s="289"/>
    </row>
    <row r="26" spans="1:18" ht="39" customHeight="1" x14ac:dyDescent="0.25">
      <c r="A26" s="309"/>
      <c r="B26" s="293"/>
      <c r="C26" s="290"/>
      <c r="D26" s="11" t="s">
        <v>47</v>
      </c>
      <c r="E26" s="290"/>
      <c r="F26" s="290"/>
      <c r="G26" s="290"/>
      <c r="H26" s="606"/>
      <c r="I26" s="290"/>
      <c r="J26" s="606"/>
      <c r="K26" s="290"/>
      <c r="L26" s="612"/>
      <c r="M26" s="612"/>
      <c r="N26" s="290"/>
      <c r="O26" s="290"/>
      <c r="P26" s="290"/>
      <c r="Q26" s="290"/>
      <c r="R26" s="290"/>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316"/>
      <c r="E29" s="317"/>
      <c r="F29" s="613"/>
      <c r="G29" s="614"/>
      <c r="H29" s="615"/>
      <c r="I29" s="24"/>
      <c r="J29" s="24"/>
      <c r="K29" s="24"/>
      <c r="L29" s="24"/>
      <c r="M29" s="24"/>
      <c r="N29" s="24"/>
      <c r="O29" s="24"/>
      <c r="P29" s="24"/>
      <c r="Q29" s="24"/>
      <c r="R29" s="24"/>
    </row>
    <row r="30" spans="1:18" ht="15.75" thickBot="1" x14ac:dyDescent="0.3">
      <c r="A30" s="13"/>
      <c r="D30" s="314" t="s">
        <v>49</v>
      </c>
      <c r="E30" s="315"/>
      <c r="F30" s="177"/>
      <c r="G30" s="315" t="s">
        <v>50</v>
      </c>
      <c r="H30" s="318"/>
      <c r="I30" s="25"/>
      <c r="J30" s="25"/>
      <c r="K30" s="25"/>
      <c r="L30" s="25"/>
      <c r="M30" s="25"/>
      <c r="N30" s="25"/>
      <c r="O30" s="25"/>
      <c r="P30" s="25"/>
      <c r="Q30" s="25"/>
      <c r="R30" s="25"/>
    </row>
    <row r="31" spans="1:18" ht="15.75" thickBot="1" x14ac:dyDescent="0.3">
      <c r="A31" s="13"/>
    </row>
    <row r="32" spans="1:18" ht="15.75" thickBot="1" x14ac:dyDescent="0.3">
      <c r="A32" s="13"/>
      <c r="B32" s="616" t="s">
        <v>148</v>
      </c>
      <c r="C32" s="596"/>
      <c r="D32" s="596"/>
      <c r="E32" s="596"/>
      <c r="F32" s="596"/>
      <c r="G32" s="596"/>
      <c r="H32" s="59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5" t="s">
        <v>154</v>
      </c>
      <c r="H33" s="185"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87" t="s">
        <v>123</v>
      </c>
      <c r="C2" s="287"/>
      <c r="D2" s="287"/>
      <c r="E2" s="287"/>
      <c r="F2" s="592"/>
      <c r="G2" s="592"/>
      <c r="H2" s="592"/>
      <c r="I2" s="592"/>
      <c r="J2" s="592"/>
      <c r="K2" s="592"/>
      <c r="L2" s="592"/>
      <c r="M2" s="592"/>
      <c r="N2" s="592"/>
      <c r="O2" s="592"/>
      <c r="P2" s="592"/>
      <c r="Q2" s="592"/>
      <c r="R2" s="592"/>
    </row>
    <row r="3" spans="1:19" x14ac:dyDescent="0.25">
      <c r="B3" s="303" t="s">
        <v>1</v>
      </c>
      <c r="C3" s="303"/>
      <c r="D3" s="303"/>
      <c r="E3" s="30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7" t="s">
        <v>125</v>
      </c>
      <c r="D9" s="5" t="s">
        <v>126</v>
      </c>
      <c r="F9" s="20"/>
      <c r="G9" s="7"/>
    </row>
    <row r="10" spans="1:19" x14ac:dyDescent="0.25">
      <c r="C10" s="297"/>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593" t="s">
        <v>14</v>
      </c>
      <c r="B15" s="594"/>
      <c r="C15" s="594"/>
      <c r="D15" s="594"/>
      <c r="E15" s="594"/>
      <c r="F15" s="594"/>
      <c r="G15" s="594"/>
      <c r="H15" s="595" t="s">
        <v>129</v>
      </c>
      <c r="I15" s="596"/>
      <c r="J15" s="596"/>
      <c r="K15" s="596"/>
      <c r="L15" s="596"/>
      <c r="M15" s="596"/>
      <c r="N15" s="596"/>
      <c r="O15" s="596"/>
      <c r="P15" s="596"/>
      <c r="Q15" s="596"/>
      <c r="R15" s="597"/>
    </row>
    <row r="16" spans="1:19" ht="28.5" customHeight="1" x14ac:dyDescent="0.25">
      <c r="A16" s="175" t="s">
        <v>17</v>
      </c>
      <c r="B16" s="175" t="s">
        <v>18</v>
      </c>
      <c r="C16" s="185" t="s">
        <v>19</v>
      </c>
      <c r="D16" s="175" t="s">
        <v>20</v>
      </c>
      <c r="E16" s="175" t="s">
        <v>130</v>
      </c>
      <c r="F16" s="175" t="s">
        <v>22</v>
      </c>
      <c r="G16" s="36" t="s">
        <v>23</v>
      </c>
      <c r="H16" s="583" t="s">
        <v>131</v>
      </c>
      <c r="I16" s="584"/>
      <c r="J16" s="584"/>
      <c r="K16" s="585"/>
      <c r="L16" s="175" t="s">
        <v>132</v>
      </c>
      <c r="M16" s="586" t="s">
        <v>133</v>
      </c>
      <c r="N16" s="588" t="s">
        <v>134</v>
      </c>
      <c r="O16" s="590" t="s">
        <v>135</v>
      </c>
      <c r="P16" s="591"/>
      <c r="Q16" s="583" t="s">
        <v>16</v>
      </c>
      <c r="R16" s="585"/>
    </row>
    <row r="17" spans="1:18" ht="30" customHeight="1" x14ac:dyDescent="0.25">
      <c r="A17" s="301" t="s">
        <v>26</v>
      </c>
      <c r="B17" s="302">
        <v>0.3</v>
      </c>
      <c r="C17" s="288" t="s">
        <v>27</v>
      </c>
      <c r="D17" s="10" t="s">
        <v>28</v>
      </c>
      <c r="E17" s="288">
        <v>4</v>
      </c>
      <c r="F17" s="288" t="s">
        <v>29</v>
      </c>
      <c r="G17" s="294" t="s">
        <v>30</v>
      </c>
      <c r="H17" s="172" t="s">
        <v>136</v>
      </c>
      <c r="I17" s="172" t="s">
        <v>137</v>
      </c>
      <c r="J17" s="172" t="s">
        <v>138</v>
      </c>
      <c r="K17" s="172" t="s">
        <v>139</v>
      </c>
      <c r="L17" s="9" t="s">
        <v>140</v>
      </c>
      <c r="M17" s="587"/>
      <c r="N17" s="589"/>
      <c r="O17" s="22" t="s">
        <v>141</v>
      </c>
      <c r="P17" s="22" t="s">
        <v>118</v>
      </c>
      <c r="Q17" s="22" t="s">
        <v>24</v>
      </c>
      <c r="R17" s="173" t="s">
        <v>25</v>
      </c>
    </row>
    <row r="18" spans="1:18" ht="45" customHeight="1" x14ac:dyDescent="0.25">
      <c r="A18" s="301"/>
      <c r="B18" s="301"/>
      <c r="C18" s="289"/>
      <c r="D18" s="11" t="s">
        <v>31</v>
      </c>
      <c r="E18" s="289"/>
      <c r="F18" s="289"/>
      <c r="G18" s="294"/>
      <c r="H18" s="604">
        <f>1/E17</f>
        <v>0.25</v>
      </c>
      <c r="I18" s="604">
        <f>+'Seguimiento 2'!I18:I20</f>
        <v>0.25</v>
      </c>
      <c r="J18" s="604">
        <f>+'Seguimiento 3'!J18:J20</f>
        <v>0.5</v>
      </c>
      <c r="K18" s="604">
        <v>0</v>
      </c>
      <c r="L18" s="598">
        <f>+H18+I18+J18+K18</f>
        <v>1</v>
      </c>
      <c r="M18" s="598">
        <f>4*B17/E17</f>
        <v>0.3</v>
      </c>
      <c r="N18" s="607" t="s">
        <v>142</v>
      </c>
      <c r="O18" s="607" t="s">
        <v>143</v>
      </c>
      <c r="P18" s="288" t="s">
        <v>144</v>
      </c>
      <c r="Q18" s="607" t="s">
        <v>145</v>
      </c>
      <c r="R18" s="288"/>
    </row>
    <row r="19" spans="1:18" ht="35.25" customHeight="1" x14ac:dyDescent="0.25">
      <c r="A19" s="301"/>
      <c r="B19" s="301"/>
      <c r="C19" s="289"/>
      <c r="D19" s="11" t="s">
        <v>32</v>
      </c>
      <c r="E19" s="289"/>
      <c r="F19" s="289"/>
      <c r="G19" s="294"/>
      <c r="H19" s="605"/>
      <c r="I19" s="605"/>
      <c r="J19" s="605"/>
      <c r="K19" s="605"/>
      <c r="L19" s="599"/>
      <c r="M19" s="599"/>
      <c r="N19" s="608"/>
      <c r="O19" s="608"/>
      <c r="P19" s="289"/>
      <c r="Q19" s="608"/>
      <c r="R19" s="289"/>
    </row>
    <row r="20" spans="1:18" ht="39.75" customHeight="1" x14ac:dyDescent="0.25">
      <c r="A20" s="301"/>
      <c r="B20" s="301"/>
      <c r="C20" s="290"/>
      <c r="D20" s="11" t="s">
        <v>33</v>
      </c>
      <c r="E20" s="290"/>
      <c r="F20" s="290"/>
      <c r="G20" s="294"/>
      <c r="H20" s="606"/>
      <c r="I20" s="606"/>
      <c r="J20" s="606"/>
      <c r="K20" s="606"/>
      <c r="L20" s="600"/>
      <c r="M20" s="600"/>
      <c r="N20" s="609"/>
      <c r="O20" s="609"/>
      <c r="P20" s="290"/>
      <c r="Q20" s="609"/>
      <c r="R20" s="290"/>
    </row>
    <row r="21" spans="1:18" ht="56.25" customHeight="1" x14ac:dyDescent="0.25">
      <c r="A21" s="307" t="s">
        <v>34</v>
      </c>
      <c r="B21" s="291">
        <v>0.4</v>
      </c>
      <c r="C21" s="288" t="s">
        <v>35</v>
      </c>
      <c r="D21" s="11" t="s">
        <v>146</v>
      </c>
      <c r="E21" s="288">
        <v>20</v>
      </c>
      <c r="F21" s="288" t="s">
        <v>37</v>
      </c>
      <c r="G21" s="288" t="s">
        <v>147</v>
      </c>
      <c r="H21" s="604">
        <f>7/25</f>
        <v>0.28000000000000003</v>
      </c>
      <c r="I21" s="610">
        <f>+'Seguimiento 2'!I21:I23</f>
        <v>0.35</v>
      </c>
      <c r="J21" s="610">
        <f>+'Seguimiento 3'!J21:J23</f>
        <v>0.25</v>
      </c>
      <c r="K21" s="604">
        <f>8/E21</f>
        <v>0.4</v>
      </c>
      <c r="L21" s="610">
        <f>+H21+I21+J21+K21</f>
        <v>1.28</v>
      </c>
      <c r="M21" s="610">
        <f>22*B21/E21</f>
        <v>0.44000000000000006</v>
      </c>
      <c r="N21" s="288"/>
      <c r="O21" s="288"/>
      <c r="P21" s="288"/>
      <c r="Q21" s="288"/>
      <c r="R21" s="311"/>
    </row>
    <row r="22" spans="1:18" ht="47.25" customHeight="1" x14ac:dyDescent="0.25">
      <c r="A22" s="308"/>
      <c r="B22" s="292"/>
      <c r="C22" s="289"/>
      <c r="D22" s="11" t="s">
        <v>39</v>
      </c>
      <c r="E22" s="289"/>
      <c r="F22" s="289"/>
      <c r="G22" s="289"/>
      <c r="H22" s="605"/>
      <c r="I22" s="289"/>
      <c r="J22" s="289"/>
      <c r="K22" s="605"/>
      <c r="L22" s="611"/>
      <c r="M22" s="611"/>
      <c r="N22" s="289"/>
      <c r="O22" s="289"/>
      <c r="P22" s="289"/>
      <c r="Q22" s="289"/>
      <c r="R22" s="312"/>
    </row>
    <row r="23" spans="1:18" ht="57" customHeight="1" x14ac:dyDescent="0.25">
      <c r="A23" s="309"/>
      <c r="B23" s="293"/>
      <c r="C23" s="290"/>
      <c r="D23" s="11" t="s">
        <v>41</v>
      </c>
      <c r="E23" s="289"/>
      <c r="F23" s="290"/>
      <c r="G23" s="290"/>
      <c r="H23" s="606"/>
      <c r="I23" s="290"/>
      <c r="J23" s="290"/>
      <c r="K23" s="606"/>
      <c r="L23" s="612"/>
      <c r="M23" s="612"/>
      <c r="N23" s="290"/>
      <c r="O23" s="290"/>
      <c r="P23" s="290"/>
      <c r="Q23" s="290"/>
      <c r="R23" s="313"/>
    </row>
    <row r="24" spans="1:18" ht="55.5" customHeight="1" x14ac:dyDescent="0.25">
      <c r="A24" s="307" t="s">
        <v>43</v>
      </c>
      <c r="B24" s="291">
        <v>0.3</v>
      </c>
      <c r="C24" s="288" t="s">
        <v>44</v>
      </c>
      <c r="D24" s="11" t="s">
        <v>45</v>
      </c>
      <c r="E24" s="288">
        <v>15</v>
      </c>
      <c r="F24" s="288" t="s">
        <v>29</v>
      </c>
      <c r="G24" s="288" t="s">
        <v>42</v>
      </c>
      <c r="H24" s="604">
        <f>3/30</f>
        <v>0.1</v>
      </c>
      <c r="I24" s="610">
        <f>+'Seguimiento 2'!I24:I26</f>
        <v>0.33333333333333331</v>
      </c>
      <c r="J24" s="610">
        <f>+'Seguimiento 3'!J24:J26</f>
        <v>0.4</v>
      </c>
      <c r="K24" s="604">
        <f>1/E24</f>
        <v>6.6666666666666666E-2</v>
      </c>
      <c r="L24" s="610">
        <f>+H24+I24+J24+K24</f>
        <v>0.9</v>
      </c>
      <c r="M24" s="610">
        <f>15*B24/E24</f>
        <v>0.3</v>
      </c>
      <c r="N24" s="288"/>
      <c r="O24" s="288"/>
      <c r="P24" s="288"/>
      <c r="Q24" s="288"/>
      <c r="R24" s="288"/>
    </row>
    <row r="25" spans="1:18" ht="39.75" customHeight="1" x14ac:dyDescent="0.25">
      <c r="A25" s="308"/>
      <c r="B25" s="292"/>
      <c r="C25" s="289"/>
      <c r="D25" s="11" t="s">
        <v>46</v>
      </c>
      <c r="E25" s="289"/>
      <c r="F25" s="289"/>
      <c r="G25" s="289"/>
      <c r="H25" s="605"/>
      <c r="I25" s="289"/>
      <c r="J25" s="289"/>
      <c r="K25" s="605"/>
      <c r="L25" s="611"/>
      <c r="M25" s="611"/>
      <c r="N25" s="289"/>
      <c r="O25" s="289"/>
      <c r="P25" s="289"/>
      <c r="Q25" s="289"/>
      <c r="R25" s="289"/>
    </row>
    <row r="26" spans="1:18" ht="39" customHeight="1" x14ac:dyDescent="0.25">
      <c r="A26" s="309"/>
      <c r="B26" s="293"/>
      <c r="C26" s="290"/>
      <c r="D26" s="11" t="s">
        <v>47</v>
      </c>
      <c r="E26" s="290"/>
      <c r="F26" s="290"/>
      <c r="G26" s="290"/>
      <c r="H26" s="606"/>
      <c r="I26" s="290"/>
      <c r="J26" s="290"/>
      <c r="K26" s="606"/>
      <c r="L26" s="612"/>
      <c r="M26" s="612"/>
      <c r="N26" s="290"/>
      <c r="O26" s="290"/>
      <c r="P26" s="290"/>
      <c r="Q26" s="290"/>
      <c r="R26" s="290"/>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17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316"/>
      <c r="E29" s="317"/>
      <c r="F29" s="613"/>
      <c r="G29" s="614"/>
      <c r="H29" s="615"/>
      <c r="I29" s="24"/>
      <c r="J29" s="24"/>
      <c r="K29" s="24"/>
      <c r="L29" s="24"/>
      <c r="M29" s="24"/>
      <c r="N29" s="24"/>
      <c r="O29" s="24"/>
      <c r="P29" s="24"/>
      <c r="Q29" s="24"/>
      <c r="R29" s="24"/>
    </row>
    <row r="30" spans="1:18" ht="15.75" thickBot="1" x14ac:dyDescent="0.3">
      <c r="A30" s="13"/>
      <c r="D30" s="314" t="s">
        <v>49</v>
      </c>
      <c r="E30" s="315"/>
      <c r="F30" s="177"/>
      <c r="G30" s="315" t="s">
        <v>50</v>
      </c>
      <c r="H30" s="318"/>
      <c r="I30" s="25"/>
      <c r="J30" s="25"/>
      <c r="K30" s="25"/>
      <c r="L30" s="25"/>
      <c r="M30" s="25"/>
      <c r="N30" s="25"/>
      <c r="O30" s="25"/>
      <c r="P30" s="25"/>
      <c r="Q30" s="25"/>
      <c r="R30" s="25"/>
    </row>
    <row r="31" spans="1:18" ht="15.75" thickBot="1" x14ac:dyDescent="0.3">
      <c r="A31" s="13"/>
    </row>
    <row r="32" spans="1:18" ht="15.75" thickBot="1" x14ac:dyDescent="0.3">
      <c r="A32" s="13"/>
      <c r="B32" s="616" t="s">
        <v>148</v>
      </c>
      <c r="C32" s="596"/>
      <c r="D32" s="596"/>
      <c r="E32" s="596"/>
      <c r="F32" s="596"/>
      <c r="G32" s="596"/>
      <c r="H32" s="59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5" t="s">
        <v>154</v>
      </c>
      <c r="H33" s="185"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87" t="s">
        <v>123</v>
      </c>
      <c r="C2" s="287"/>
      <c r="D2" s="287"/>
      <c r="E2" s="287"/>
      <c r="F2" s="592"/>
      <c r="G2" s="592"/>
      <c r="H2" s="592"/>
      <c r="I2" s="592"/>
      <c r="J2" s="592"/>
      <c r="K2" s="592"/>
      <c r="L2" s="592"/>
      <c r="M2" s="592"/>
    </row>
    <row r="3" spans="1:13" ht="15.75" thickBot="1" x14ac:dyDescent="0.3"/>
    <row r="4" spans="1:13" ht="15.75" thickBot="1" x14ac:dyDescent="0.3">
      <c r="A4" s="593" t="s">
        <v>14</v>
      </c>
      <c r="B4" s="594"/>
      <c r="C4" s="594"/>
      <c r="D4" s="594"/>
      <c r="E4" s="594"/>
      <c r="F4" s="594"/>
      <c r="G4" s="594"/>
      <c r="H4" s="595" t="s">
        <v>129</v>
      </c>
      <c r="I4" s="596"/>
      <c r="J4" s="596"/>
      <c r="K4" s="596"/>
      <c r="L4" s="596"/>
      <c r="M4" s="596"/>
    </row>
    <row r="5" spans="1:13" ht="28.5" customHeight="1" x14ac:dyDescent="0.25">
      <c r="A5" s="175" t="s">
        <v>17</v>
      </c>
      <c r="B5" s="175" t="s">
        <v>18</v>
      </c>
      <c r="C5" s="185" t="s">
        <v>19</v>
      </c>
      <c r="D5" s="175" t="s">
        <v>20</v>
      </c>
      <c r="E5" s="175" t="s">
        <v>130</v>
      </c>
      <c r="F5" s="175" t="s">
        <v>22</v>
      </c>
      <c r="G5" s="36" t="s">
        <v>23</v>
      </c>
      <c r="H5" s="583" t="s">
        <v>131</v>
      </c>
      <c r="I5" s="584"/>
      <c r="J5" s="584"/>
      <c r="K5" s="585"/>
      <c r="L5" s="175" t="s">
        <v>132</v>
      </c>
      <c r="M5" s="586" t="s">
        <v>133</v>
      </c>
    </row>
    <row r="6" spans="1:13" ht="30" customHeight="1" x14ac:dyDescent="0.25">
      <c r="A6" s="301" t="s">
        <v>26</v>
      </c>
      <c r="B6" s="302">
        <v>0.3</v>
      </c>
      <c r="C6" s="288" t="s">
        <v>27</v>
      </c>
      <c r="D6" s="10" t="s">
        <v>28</v>
      </c>
      <c r="E6" s="288">
        <v>4</v>
      </c>
      <c r="F6" s="288" t="s">
        <v>29</v>
      </c>
      <c r="G6" s="294" t="s">
        <v>30</v>
      </c>
      <c r="H6" s="172" t="s">
        <v>136</v>
      </c>
      <c r="I6" s="172" t="s">
        <v>137</v>
      </c>
      <c r="J6" s="172" t="s">
        <v>138</v>
      </c>
      <c r="K6" s="172" t="s">
        <v>139</v>
      </c>
      <c r="L6" s="9" t="s">
        <v>140</v>
      </c>
      <c r="M6" s="587"/>
    </row>
    <row r="7" spans="1:13" ht="45" customHeight="1" x14ac:dyDescent="0.25">
      <c r="A7" s="301"/>
      <c r="B7" s="301"/>
      <c r="C7" s="289"/>
      <c r="D7" s="11" t="s">
        <v>31</v>
      </c>
      <c r="E7" s="289"/>
      <c r="F7" s="289"/>
      <c r="G7" s="294"/>
      <c r="H7" s="604">
        <f>1/E6</f>
        <v>0.25</v>
      </c>
      <c r="I7" s="604">
        <v>0.25</v>
      </c>
      <c r="J7" s="604">
        <v>0.5</v>
      </c>
      <c r="K7" s="604">
        <v>0</v>
      </c>
      <c r="L7" s="598">
        <f>+H7+I7+J7+K7</f>
        <v>1</v>
      </c>
      <c r="M7" s="598">
        <f>4*B6/E6</f>
        <v>0.3</v>
      </c>
    </row>
    <row r="8" spans="1:13" ht="35.25" customHeight="1" x14ac:dyDescent="0.25">
      <c r="A8" s="301"/>
      <c r="B8" s="301"/>
      <c r="C8" s="289"/>
      <c r="D8" s="11" t="s">
        <v>32</v>
      </c>
      <c r="E8" s="289"/>
      <c r="F8" s="289"/>
      <c r="G8" s="294"/>
      <c r="H8" s="605"/>
      <c r="I8" s="605"/>
      <c r="J8" s="605"/>
      <c r="K8" s="605"/>
      <c r="L8" s="599"/>
      <c r="M8" s="599"/>
    </row>
    <row r="9" spans="1:13" ht="39.75" customHeight="1" x14ac:dyDescent="0.25">
      <c r="A9" s="301"/>
      <c r="B9" s="301"/>
      <c r="C9" s="290"/>
      <c r="D9" s="11" t="s">
        <v>33</v>
      </c>
      <c r="E9" s="290"/>
      <c r="F9" s="290"/>
      <c r="G9" s="294"/>
      <c r="H9" s="606"/>
      <c r="I9" s="606"/>
      <c r="J9" s="606"/>
      <c r="K9" s="606"/>
      <c r="L9" s="600"/>
      <c r="M9" s="600"/>
    </row>
    <row r="10" spans="1:13" ht="56.25" customHeight="1" x14ac:dyDescent="0.25">
      <c r="A10" s="307" t="s">
        <v>34</v>
      </c>
      <c r="B10" s="291">
        <v>0.4</v>
      </c>
      <c r="C10" s="288" t="s">
        <v>35</v>
      </c>
      <c r="D10" s="11" t="s">
        <v>146</v>
      </c>
      <c r="E10" s="288">
        <v>20</v>
      </c>
      <c r="F10" s="288" t="s">
        <v>37</v>
      </c>
      <c r="G10" s="288" t="s">
        <v>147</v>
      </c>
      <c r="H10" s="604">
        <f>7/25</f>
        <v>0.28000000000000003</v>
      </c>
      <c r="I10" s="610">
        <v>0.35</v>
      </c>
      <c r="J10" s="610">
        <v>0.25</v>
      </c>
      <c r="K10" s="604">
        <f>8/E10</f>
        <v>0.4</v>
      </c>
      <c r="L10" s="610">
        <f>+H10+I10+J10+K10</f>
        <v>1.28</v>
      </c>
      <c r="M10" s="610">
        <f>22*B10/E10</f>
        <v>0.44000000000000006</v>
      </c>
    </row>
    <row r="11" spans="1:13" ht="47.25" customHeight="1" x14ac:dyDescent="0.25">
      <c r="A11" s="308"/>
      <c r="B11" s="292"/>
      <c r="C11" s="289"/>
      <c r="D11" s="11" t="s">
        <v>39</v>
      </c>
      <c r="E11" s="289"/>
      <c r="F11" s="289"/>
      <c r="G11" s="289"/>
      <c r="H11" s="605"/>
      <c r="I11" s="289"/>
      <c r="J11" s="289"/>
      <c r="K11" s="605"/>
      <c r="L11" s="611"/>
      <c r="M11" s="611"/>
    </row>
    <row r="12" spans="1:13" ht="57" customHeight="1" x14ac:dyDescent="0.25">
      <c r="A12" s="309"/>
      <c r="B12" s="293"/>
      <c r="C12" s="290"/>
      <c r="D12" s="11" t="s">
        <v>41</v>
      </c>
      <c r="E12" s="289"/>
      <c r="F12" s="290"/>
      <c r="G12" s="290"/>
      <c r="H12" s="606"/>
      <c r="I12" s="290"/>
      <c r="J12" s="290"/>
      <c r="K12" s="606"/>
      <c r="L12" s="612"/>
      <c r="M12" s="612"/>
    </row>
    <row r="13" spans="1:13" ht="55.5" customHeight="1" x14ac:dyDescent="0.25">
      <c r="A13" s="307" t="s">
        <v>43</v>
      </c>
      <c r="B13" s="291">
        <v>0.3</v>
      </c>
      <c r="C13" s="288" t="s">
        <v>44</v>
      </c>
      <c r="D13" s="11" t="s">
        <v>45</v>
      </c>
      <c r="E13" s="288">
        <v>15</v>
      </c>
      <c r="F13" s="288" t="s">
        <v>29</v>
      </c>
      <c r="G13" s="288" t="s">
        <v>42</v>
      </c>
      <c r="H13" s="604">
        <f>3/30</f>
        <v>0.1</v>
      </c>
      <c r="I13" s="610">
        <v>0.33</v>
      </c>
      <c r="J13" s="610">
        <v>0.4</v>
      </c>
      <c r="K13" s="604">
        <f>1/E13</f>
        <v>6.6666666666666666E-2</v>
      </c>
      <c r="L13" s="610">
        <f>+H13+I13+J13+K13</f>
        <v>0.89666666666666672</v>
      </c>
      <c r="M13" s="610">
        <f>15*B13/E13</f>
        <v>0.3</v>
      </c>
    </row>
    <row r="14" spans="1:13" ht="39.75" customHeight="1" x14ac:dyDescent="0.25">
      <c r="A14" s="308"/>
      <c r="B14" s="292"/>
      <c r="C14" s="289"/>
      <c r="D14" s="11" t="s">
        <v>46</v>
      </c>
      <c r="E14" s="289"/>
      <c r="F14" s="289"/>
      <c r="G14" s="289"/>
      <c r="H14" s="605"/>
      <c r="I14" s="289"/>
      <c r="J14" s="289"/>
      <c r="K14" s="605"/>
      <c r="L14" s="611"/>
      <c r="M14" s="611"/>
    </row>
    <row r="15" spans="1:13" ht="39" customHeight="1" x14ac:dyDescent="0.25">
      <c r="A15" s="309"/>
      <c r="B15" s="293"/>
      <c r="C15" s="290"/>
      <c r="D15" s="11" t="s">
        <v>47</v>
      </c>
      <c r="E15" s="290"/>
      <c r="F15" s="290"/>
      <c r="G15" s="290"/>
      <c r="H15" s="606"/>
      <c r="I15" s="290"/>
      <c r="J15" s="290"/>
      <c r="K15" s="606"/>
      <c r="L15" s="612"/>
      <c r="M15" s="612"/>
    </row>
    <row r="16" spans="1:13" ht="33.75" customHeight="1" x14ac:dyDescent="0.25">
      <c r="A16" s="173" t="s">
        <v>48</v>
      </c>
      <c r="B16" s="174">
        <f>SUM(B6:B15)</f>
        <v>1</v>
      </c>
      <c r="C16" s="174"/>
      <c r="D16" s="5"/>
      <c r="E16" s="5"/>
      <c r="F16" s="5"/>
      <c r="G16" s="11"/>
      <c r="H16" s="174">
        <f>SUM(H7:H15)</f>
        <v>0.63</v>
      </c>
      <c r="I16" s="174">
        <f>SUM(I7:I15)</f>
        <v>0.92999999999999994</v>
      </c>
      <c r="J16" s="174">
        <f>SUM(J7:J15)</f>
        <v>1.1499999999999999</v>
      </c>
      <c r="K16" s="17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fa151406-5585-4b74-a996-4a96add1b61b">2020</A_x00f1_o>
    <_dlc_DocId xmlns="0948c079-19c9-4a36-bb7d-d65ca794eba7">NV5X2DCNMZXR-1920572113-46</_dlc_DocId>
    <_dlc_DocIdUrl xmlns="0948c079-19c9-4a36-bb7d-d65ca794eba7">
      <Url>https://www.supersociedades.gov.co/nuestra_entidad/EstOrgTal/_layouts/15/DocIdRedir.aspx?ID=NV5X2DCNMZXR-1920572113-46</Url>
      <Description>NV5X2DCNMZXR-1920572113-46</Description>
    </_dlc_DocIdUrl>
  </documentManagement>
</p:properties>
</file>

<file path=customXml/itemProps1.xml><?xml version="1.0" encoding="utf-8"?>
<ds:datastoreItem xmlns:ds="http://schemas.openxmlformats.org/officeDocument/2006/customXml" ds:itemID="{29D6FADF-E9B0-403D-A924-2DC426B2AF6E}"/>
</file>

<file path=customXml/itemProps2.xml><?xml version="1.0" encoding="utf-8"?>
<ds:datastoreItem xmlns:ds="http://schemas.openxmlformats.org/officeDocument/2006/customXml" ds:itemID="{891C33D7-BBBF-45A9-A7DF-E61C59613A16}"/>
</file>

<file path=customXml/itemProps3.xml><?xml version="1.0" encoding="utf-8"?>
<ds:datastoreItem xmlns:ds="http://schemas.openxmlformats.org/officeDocument/2006/customXml" ds:itemID="{CDEE0E60-5311-4BF8-A5CE-34F192729E45}"/>
</file>

<file path=customXml/itemProps4.xml><?xml version="1.0" encoding="utf-8"?>
<ds:datastoreItem xmlns:ds="http://schemas.openxmlformats.org/officeDocument/2006/customXml" ds:itemID="{9F7F8D7B-B5FE-44DC-9702-0F73F3F313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Concertacion </vt:lpstr>
      <vt:lpstr>MANUAL</vt:lpstr>
      <vt:lpstr>Concertación</vt:lpstr>
      <vt:lpstr>Concertación 1</vt:lpstr>
      <vt:lpstr>Seguimiento</vt:lpstr>
      <vt:lpstr>Seguimiento 2</vt:lpstr>
      <vt:lpstr>Seguimiento 3</vt:lpstr>
      <vt:lpstr>Seguimiento 4</vt:lpstr>
      <vt:lpstr>Final</vt:lpstr>
      <vt:lpstr>Componente de Gestion Adicional</vt:lpstr>
      <vt:lpstr>Valoración Par</vt:lpstr>
      <vt:lpstr>Valoración Subordinado</vt:lpstr>
      <vt:lpstr>Competencias 360</vt:lpstr>
      <vt:lpstr>Consolidado Evaluación</vt:lpstr>
      <vt:lpstr>Instructivo</vt:lpstr>
      <vt:lpstr>Hoja1</vt:lpstr>
      <vt:lpstr>'Componente de Gestion Adicional'!Área_de_impresión</vt:lpstr>
      <vt:lpstr>Concertación!Área_de_impresión</vt:lpstr>
      <vt:lpstr>'Consolidado Evaluación'!Área_de_impresión</vt:lpstr>
      <vt:lpstr>MANUAL!Área_de_impresión</vt:lpstr>
      <vt:lpstr>Seguimiento!Área_de_impresión</vt:lpstr>
      <vt:lpstr>'Valoración Par'!Área_de_impresión</vt:lpstr>
      <vt:lpstr>'Valoración Subordinado'!Área_de_impresión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Santiago López</dc:title>
  <dc:creator>Jeimy Paola Ortiz Gracia</dc:creator>
  <cp:lastModifiedBy>Maria Fernanda Solano Dumar</cp:lastModifiedBy>
  <cp:revision/>
  <cp:lastPrinted>2020-02-19T18:42:55Z</cp:lastPrinted>
  <dcterms:created xsi:type="dcterms:W3CDTF">2014-03-17T17:12:16Z</dcterms:created>
  <dcterms:modified xsi:type="dcterms:W3CDTF">2021-02-25T15:16:07Z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0x010100A97ACAD5D811B145ACA27D6F8A264CB4</vt:lpwstr>
  </property>
  <property fmtid="{D5CDD505-2E9C-101B-9397-08002B2CF9AE}" pid="4" name="_dlc_DocIdItemGuid">
    <vt:lpwstr>b3bc3fc3-58cc-4ea0-a58f-318aa952a358</vt:lpwstr>
  </property>
</Properties>
</file>