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10.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ACUERDOS DE GESTION 2020\"/>
    </mc:Choice>
  </mc:AlternateContent>
  <bookViews>
    <workbookView xWindow="0" yWindow="0" windowWidth="20490" windowHeight="6120" tabRatio="712" firstSheet="2" activeTab="3"/>
  </bookViews>
  <sheets>
    <sheet name="Concertacion " sheetId="1" state="hidden" r:id="rId1"/>
    <sheet name="MANUAL" sheetId="22" state="hidden" r:id="rId2"/>
    <sheet name=" concertacion 2020" sheetId="23" r:id="rId3"/>
    <sheet name="Seguimiento 1" sheetId="27" r:id="rId4"/>
    <sheet name="Seguimiento" sheetId="12" state="hidden"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Valoración Par" sheetId="24" r:id="rId11"/>
    <sheet name="Valoración Subordinado" sheetId="25" r:id="rId12"/>
    <sheet name="Competencias 360" sheetId="17" r:id="rId13"/>
    <sheet name="Consolidado Evaluación" sheetId="16" r:id="rId14"/>
    <sheet name="Instructivo" sheetId="3" state="hidden" r:id="rId15"/>
    <sheet name="Hoja1" sheetId="26" state="hidden" r:id="rId16"/>
  </sheets>
  <definedNames>
    <definedName name="_xlnm.Print_Area" localSheetId="2">' concertacion 2020'!$A$2:$R$28</definedName>
    <definedName name="_xlnm.Print_Area" localSheetId="9">'Componente de Gestion Adicional'!$A$1:$O$20</definedName>
    <definedName name="_xlnm.Print_Area" localSheetId="13">'Consolidado Evaluación'!$A$1:$I$38</definedName>
    <definedName name="_xlnm.Print_Area" localSheetId="1">MANUAL!$A$1:$U$47</definedName>
    <definedName name="_xlnm.Print_Area" localSheetId="4">Seguimiento!$A$2:$S$50</definedName>
    <definedName name="_xlnm.Print_Area" localSheetId="3">'Seguimiento 1'!$A$2:$S$28</definedName>
    <definedName name="_xlnm.Print_Area" localSheetId="10">'Valoración Par'!$A$1:$H$75</definedName>
    <definedName name="_xlnm.Print_Area" localSheetId="11">'Valoración Subordinado'!$A$1:$H$75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25" l="1"/>
  <c r="E28" i="25"/>
  <c r="E22" i="25"/>
  <c r="E70" i="24" l="1"/>
  <c r="E22" i="24"/>
  <c r="O18" i="23" l="1"/>
  <c r="P18" i="23" s="1"/>
  <c r="O14" i="23"/>
  <c r="P14" i="23" s="1"/>
  <c r="O11" i="23"/>
  <c r="P11" i="23" s="1"/>
  <c r="P18" i="27"/>
  <c r="P14" i="27"/>
  <c r="P11" i="27"/>
  <c r="O14" i="27"/>
  <c r="O11" i="27"/>
  <c r="E46" i="17"/>
  <c r="E22" i="16"/>
  <c r="E71" i="17"/>
  <c r="G70" i="17"/>
  <c r="F70" i="17"/>
  <c r="G69" i="17"/>
  <c r="F69" i="17"/>
  <c r="G68" i="17"/>
  <c r="G71" i="17" s="1"/>
  <c r="F68" i="17"/>
  <c r="G67" i="17"/>
  <c r="F67" i="17"/>
  <c r="E66" i="17"/>
  <c r="G65" i="17"/>
  <c r="F65" i="17"/>
  <c r="G64" i="17"/>
  <c r="F64" i="17"/>
  <c r="G63" i="17"/>
  <c r="F63" i="17"/>
  <c r="G62" i="17"/>
  <c r="F62" i="17"/>
  <c r="G61" i="17"/>
  <c r="F61" i="17"/>
  <c r="G60" i="17"/>
  <c r="F60" i="17"/>
  <c r="G59" i="17"/>
  <c r="F59" i="17"/>
  <c r="F66" i="17" s="1"/>
  <c r="E58" i="17"/>
  <c r="G57" i="17"/>
  <c r="F57" i="17"/>
  <c r="G56" i="17"/>
  <c r="F56" i="17"/>
  <c r="G55" i="17"/>
  <c r="F55" i="17"/>
  <c r="G54" i="17"/>
  <c r="F54" i="17"/>
  <c r="E53" i="17"/>
  <c r="G52" i="17"/>
  <c r="F52" i="17"/>
  <c r="G51" i="17"/>
  <c r="F51" i="17"/>
  <c r="G50" i="17"/>
  <c r="F50" i="17"/>
  <c r="G49" i="17"/>
  <c r="F49" i="17"/>
  <c r="G48" i="17"/>
  <c r="F48" i="17"/>
  <c r="G47" i="17"/>
  <c r="F47" i="17"/>
  <c r="G45" i="17"/>
  <c r="F45" i="17"/>
  <c r="G44" i="17"/>
  <c r="F44" i="17"/>
  <c r="G43" i="17"/>
  <c r="F43" i="17"/>
  <c r="F46" i="17" s="1"/>
  <c r="G42" i="17"/>
  <c r="F42" i="17"/>
  <c r="G41" i="17"/>
  <c r="F41" i="17"/>
  <c r="E40" i="17"/>
  <c r="G39" i="17"/>
  <c r="F39" i="17"/>
  <c r="G38" i="17"/>
  <c r="F38" i="17"/>
  <c r="G37" i="17"/>
  <c r="G40" i="17" s="1"/>
  <c r="F37" i="17"/>
  <c r="F40" i="17" s="1"/>
  <c r="G36" i="17"/>
  <c r="F36" i="17"/>
  <c r="E35" i="17"/>
  <c r="G34" i="17"/>
  <c r="F34" i="17"/>
  <c r="G33" i="17"/>
  <c r="F33" i="17"/>
  <c r="G32" i="17"/>
  <c r="F32" i="17"/>
  <c r="G31" i="17"/>
  <c r="F31" i="17"/>
  <c r="G30" i="17"/>
  <c r="F30" i="17"/>
  <c r="F35" i="17" s="1"/>
  <c r="E29" i="17"/>
  <c r="G28" i="17"/>
  <c r="F28" i="17"/>
  <c r="G27" i="17"/>
  <c r="F27" i="17"/>
  <c r="G26" i="17"/>
  <c r="F26" i="17"/>
  <c r="G25" i="17"/>
  <c r="F25" i="17"/>
  <c r="G24" i="17"/>
  <c r="F24" i="17"/>
  <c r="E23" i="17"/>
  <c r="G22" i="17"/>
  <c r="F22" i="17"/>
  <c r="G21" i="17"/>
  <c r="F21" i="17"/>
  <c r="G20" i="17"/>
  <c r="F20" i="17"/>
  <c r="G19" i="17"/>
  <c r="F19" i="17"/>
  <c r="F66" i="25"/>
  <c r="E65" i="25"/>
  <c r="F58" i="25" s="1"/>
  <c r="E57" i="25"/>
  <c r="F53" i="25" s="1"/>
  <c r="E52" i="25"/>
  <c r="F46" i="25"/>
  <c r="E45" i="25"/>
  <c r="F40" i="25" s="1"/>
  <c r="E39" i="25"/>
  <c r="F35" i="25"/>
  <c r="E34" i="25"/>
  <c r="F29" i="25" s="1"/>
  <c r="F23" i="25"/>
  <c r="F18" i="25"/>
  <c r="G66" i="24"/>
  <c r="E65" i="24"/>
  <c r="G58" i="24"/>
  <c r="E57" i="24"/>
  <c r="G53" i="24"/>
  <c r="E52" i="24"/>
  <c r="G46" i="24"/>
  <c r="E45" i="24"/>
  <c r="G40" i="24"/>
  <c r="E39" i="24"/>
  <c r="G35" i="24" s="1"/>
  <c r="E34" i="24"/>
  <c r="G29" i="24"/>
  <c r="E28" i="24"/>
  <c r="G23" i="24" s="1"/>
  <c r="G18" i="24"/>
  <c r="J16" i="9"/>
  <c r="I16" i="9"/>
  <c r="B16" i="9"/>
  <c r="M13" i="9"/>
  <c r="K13" i="9"/>
  <c r="H13" i="9"/>
  <c r="L13" i="9" s="1"/>
  <c r="M10" i="9"/>
  <c r="K10" i="9"/>
  <c r="L10" i="9" s="1"/>
  <c r="H10" i="9"/>
  <c r="M7" i="9"/>
  <c r="H7" i="9"/>
  <c r="L7" i="9" s="1"/>
  <c r="L16" i="9" s="1"/>
  <c r="B27" i="7"/>
  <c r="M24" i="7"/>
  <c r="K24" i="7"/>
  <c r="H24" i="7"/>
  <c r="M21" i="7"/>
  <c r="K21" i="7"/>
  <c r="I21" i="5"/>
  <c r="I21" i="7"/>
  <c r="H21" i="7"/>
  <c r="L21" i="7" s="1"/>
  <c r="M18" i="7"/>
  <c r="M27" i="7"/>
  <c r="H18" i="7"/>
  <c r="D7" i="7"/>
  <c r="D6" i="7"/>
  <c r="D5" i="7"/>
  <c r="D4" i="7"/>
  <c r="B27" i="6"/>
  <c r="M24" i="6"/>
  <c r="J24" i="6"/>
  <c r="J24" i="7"/>
  <c r="H24" i="6"/>
  <c r="J21" i="6"/>
  <c r="J21" i="7"/>
  <c r="H21" i="6"/>
  <c r="M18" i="6"/>
  <c r="J18" i="6"/>
  <c r="H18" i="6"/>
  <c r="H27" i="6" s="1"/>
  <c r="D7" i="6"/>
  <c r="D6" i="6"/>
  <c r="D5" i="6"/>
  <c r="D4" i="6"/>
  <c r="H27" i="5"/>
  <c r="B27" i="5"/>
  <c r="M24" i="5"/>
  <c r="I24" i="5"/>
  <c r="L24" i="5" s="1"/>
  <c r="I24" i="7"/>
  <c r="L24" i="7" s="1"/>
  <c r="M21" i="5"/>
  <c r="I21" i="6"/>
  <c r="M18" i="5"/>
  <c r="I18" i="5"/>
  <c r="I27" i="5" s="1"/>
  <c r="D7" i="5"/>
  <c r="D6" i="5"/>
  <c r="D5" i="5"/>
  <c r="D4" i="5"/>
  <c r="P44" i="12"/>
  <c r="H42" i="12"/>
  <c r="O35" i="12"/>
  <c r="P35" i="12"/>
  <c r="H20" i="27"/>
  <c r="I20" i="23"/>
  <c r="H20" i="23"/>
  <c r="B26" i="1"/>
  <c r="J27" i="6"/>
  <c r="K27" i="7"/>
  <c r="K16" i="9"/>
  <c r="J18" i="7"/>
  <c r="J27" i="7" s="1"/>
  <c r="I24" i="6"/>
  <c r="L24" i="6"/>
  <c r="H27" i="7"/>
  <c r="M27" i="5"/>
  <c r="M16" i="9"/>
  <c r="L21" i="6"/>
  <c r="M21" i="6" s="1"/>
  <c r="M27" i="6" s="1"/>
  <c r="G46" i="17"/>
  <c r="L21" i="5"/>
  <c r="F53" i="17"/>
  <c r="I47" i="17" s="1"/>
  <c r="G53" i="17"/>
  <c r="G66" i="17"/>
  <c r="G58" i="17"/>
  <c r="G35" i="17"/>
  <c r="E72" i="17" l="1"/>
  <c r="I59" i="17"/>
  <c r="I41" i="17"/>
  <c r="I36" i="17"/>
  <c r="G23" i="17"/>
  <c r="F72" i="25"/>
  <c r="G29" i="17"/>
  <c r="I24" i="17" s="1"/>
  <c r="I30" i="17"/>
  <c r="F71" i="17"/>
  <c r="I67" i="17" s="1"/>
  <c r="F58" i="17"/>
  <c r="I54" i="17" s="1"/>
  <c r="G72" i="24"/>
  <c r="F23" i="17"/>
  <c r="F29" i="17"/>
  <c r="P20" i="23"/>
  <c r="P22" i="23" s="1"/>
  <c r="P20" i="27"/>
  <c r="D15" i="16" s="1"/>
  <c r="E15" i="16" s="1"/>
  <c r="I18" i="7"/>
  <c r="I18" i="6"/>
  <c r="L18" i="5"/>
  <c r="L27" i="5" s="1"/>
  <c r="H16" i="9"/>
  <c r="G72" i="17" l="1"/>
  <c r="I19" i="17"/>
  <c r="I74" i="17" s="1"/>
  <c r="J74" i="17" s="1"/>
  <c r="F72" i="17"/>
  <c r="P22" i="27"/>
  <c r="I27" i="7"/>
  <c r="L18" i="7"/>
  <c r="L27" i="7" s="1"/>
  <c r="I27" i="6"/>
  <c r="L18" i="6"/>
  <c r="L27" i="6" s="1"/>
  <c r="D17" i="16" l="1"/>
  <c r="E17" i="16" s="1"/>
  <c r="E20" i="16" s="1"/>
  <c r="E25" i="16" s="1"/>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10.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F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comments11.xml><?xml version="1.0" encoding="utf-8"?>
<comments xmlns="http://schemas.openxmlformats.org/spreadsheetml/2006/main">
  <authors>
    <author>ana karina marin quiros marin quiros</author>
    <author>Ligia del Pilar Agudelo</author>
  </authors>
  <commentList>
    <comment ref="B7" authorId="0" shapeId="0">
      <text>
        <r>
          <rPr>
            <b/>
            <sz val="9"/>
            <color indexed="81"/>
            <rFont val="Tahoma"/>
            <family val="2"/>
          </rPr>
          <t>Se deben elegir 5 competencias para ser evaluadas</t>
        </r>
        <r>
          <rPr>
            <sz val="9"/>
            <color indexed="81"/>
            <rFont val="Tahoma"/>
            <family val="2"/>
          </rPr>
          <t xml:space="preserve">
</t>
        </r>
      </text>
    </comment>
    <comment ref="I74" authorId="1" shapeId="0">
      <text>
        <r>
          <rPr>
            <sz val="9"/>
            <color indexed="81"/>
            <rFont val="Tahoma"/>
            <family val="2"/>
          </rPr>
          <t xml:space="preserve">Sumatoria simple de la evaluación (previa conversión según pesos asignados por evaluador) dividido por el numero de competencias evaluadas
</t>
        </r>
      </text>
    </comment>
    <comment ref="J74" authorId="1" shapeId="0">
      <text>
        <r>
          <rPr>
            <b/>
            <sz val="9"/>
            <color indexed="81"/>
            <rFont val="Tahoma"/>
            <family val="2"/>
          </rPr>
          <t>Resultado porcentual de las competencias que pesan el 20% de la evaluación individual</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análisis que el superior jerárquico considere pertinente,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9.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G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sharedStrings.xml><?xml version="1.0" encoding="utf-8"?>
<sst xmlns="http://schemas.openxmlformats.org/spreadsheetml/2006/main" count="883" uniqueCount="341">
  <si>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</si>
  <si>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</si>
  <si>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</si>
  <si>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</si>
  <si>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</si>
  <si>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</si>
  <si>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</si>
  <si>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</si>
  <si>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</si>
  <si>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</si>
  <si>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</si>
  <si>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</si>
  <si>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</si>
  <si>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</si>
  <si>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</si>
  <si>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</si>
  <si>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</si>
  <si>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</si>
  <si>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</si>
  <si>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</si>
  <si>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</si>
  <si>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</si>
  <si>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</si>
  <si>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</si>
  <si>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</si>
  <si>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</si>
  <si>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</si>
  <si>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</si>
  <si>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</si>
  <si>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</si>
  <si>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</si>
  <si>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</si>
  <si>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</si>
  <si>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</si>
  <si>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</si>
  <si>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</si>
  <si>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</si>
  <si>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</si>
  <si>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</si>
  <si>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</si>
  <si>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</si>
  <si>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</si>
  <si>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</si>
  <si>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</si>
  <si>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</si>
  <si>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</si>
  <si>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</si>
  <si>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</si>
  <si>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</si>
  <si>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</si>
  <si>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</si>
  <si>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</si>
  <si>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</si>
  <si>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</si>
  <si>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</si>
  <si>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</si>
  <si>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</si>
  <si>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</si>
  <si>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</si>
  <si>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</si>
  <si>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</si>
  <si>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</si>
  <si>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</si>
  <si>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</si>
  <si>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</si>
  <si>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</si>
  <si>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</si>
  <si>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</si>
  <si>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</si>
  <si>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</si>
  <si>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</si>
  <si>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</si>
  <si>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</si>
  <si>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</si>
  <si>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</si>
  <si>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</si>
  <si>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</si>
  <si>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</si>
  <si>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</si>
  <si>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</si>
  <si>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</si>
  <si>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</si>
  <si>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</si>
  <si>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</si>
  <si>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</si>
  <si>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</si>
  <si>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</si>
  <si>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</si>
  <si>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</si>
  <si>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</si>
  <si>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</si>
  <si>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</si>
  <si>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</si>
  <si>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</si>
  <si>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</si>
  <si>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</si>
  <si>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</si>
  <si>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</si>
  <si>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</si>
  <si>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</si>
  <si>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</si>
  <si>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</si>
  <si>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</si>
  <si>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</si>
  <si>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</si>
  <si>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</si>
  <si>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</si>
  <si>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</si>
  <si>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</si>
  <si>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</si>
  <si>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</si>
  <si>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</si>
  <si>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</si>
  <si>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</si>
  <si>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</si>
  <si>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</si>
  <si>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</si>
  <si>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</si>
  <si>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</si>
  <si>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</si>
  <si>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</si>
  <si>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</si>
  <si>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</si>
  <si>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</si>
  <si>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</si>
  <si>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</si>
  <si>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</si>
  <si>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</si>
  <si>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</si>
  <si>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</si>
  <si>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</si>
  <si>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</si>
  <si>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</si>
  <si>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</si>
  <si>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</si>
  <si>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</si>
  <si>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</si>
  <si>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</si>
  <si>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</si>
  <si>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</si>
  <si>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</si>
  <si>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</si>
  <si>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</si>
  <si>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</si>
  <si>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</si>
  <si>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</si>
  <si>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</si>
  <si>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</si>
  <si>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</si>
  <si>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</si>
  <si>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</si>
  <si>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</si>
  <si>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</si>
  <si>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</si>
  <si>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</si>
  <si>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</si>
  <si>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</si>
  <si>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</si>
  <si>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</si>
  <si>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</si>
  <si>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</si>
  <si>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</si>
  <si>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</si>
  <si>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</si>
  <si>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</si>
  <si>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</si>
  <si>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</si>
  <si>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</si>
  <si>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</si>
  <si>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</si>
  <si>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</si>
  <si>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</si>
  <si>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</si>
  <si>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</si>
  <si>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</si>
  <si>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</si>
  <si>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</si>
  <si>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</si>
  <si>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</si>
  <si>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</si>
  <si>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</si>
  <si>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</si>
  <si>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</si>
  <si>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</si>
  <si>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</si>
  <si>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</si>
  <si>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</si>
  <si>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</si>
  <si>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</si>
  <si>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</si>
  <si>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</si>
  <si>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</si>
  <si>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</si>
  <si>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</si>
  <si>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</si>
  <si>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</si>
  <si>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</si>
  <si>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</si>
  <si>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</si>
  <si>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</si>
  <si>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</si>
  <si>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</si>
  <si>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</si>
  <si>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</si>
  <si>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</si>
  <si>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</si>
  <si>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</si>
  <si>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</si>
  <si>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</si>
  <si>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</si>
  <si>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</si>
  <si>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</si>
  <si>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</si>
  <si>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</si>
  <si>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</si>
  <si>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</si>
  <si>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</si>
  <si>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</si>
  <si>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</si>
  <si>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</si>
  <si>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</si>
  <si>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</si>
  <si>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</si>
  <si>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</si>
  <si>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</si>
  <si>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</si>
  <si>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</si>
  <si>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</si>
  <si>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</si>
  <si>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</si>
  <si>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</si>
  <si>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</si>
  <si>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</si>
  <si>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</si>
  <si>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</si>
  <si>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</si>
  <si>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</si>
  <si>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</si>
  <si>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</si>
  <si>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</si>
  <si>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</si>
  <si>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</si>
  <si>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</si>
  <si>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</si>
  <si>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</si>
  <si>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</si>
  <si>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</si>
  <si>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</si>
  <si>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 xml:space="preserve">Nombre del Gerente Público: </t>
  </si>
  <si>
    <t>Área en la que se desempeña:</t>
  </si>
  <si>
    <t>Fecha:</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</si>
  <si>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</si>
  <si>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</si>
  <si>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</si>
  <si>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</si>
  <si>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</si>
  <si>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</si>
  <si>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</si>
  <si>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</si>
  <si>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</si>
  <si>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</si>
  <si>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</si>
  <si>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</si>
  <si>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</si>
  <si>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</si>
  <si>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</si>
  <si>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</si>
  <si>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</si>
  <si>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</si>
  <si>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</si>
  <si>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</si>
  <si>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</si>
  <si>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</si>
  <si>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</si>
  <si>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</si>
  <si>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</si>
  <si>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</si>
  <si>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</si>
  <si>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</si>
  <si>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</si>
  <si>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 xml:space="preserve"> VALORACION DE COMPETENCIAS COMPORTAMENTALES -  PAR</t>
  </si>
  <si>
    <t xml:space="preserve"> VALORACION DE COMPETENCIAS COMPORTAMENTALES -  SUBALTERNO</t>
  </si>
  <si>
    <t>SUPERINTENDENCIA DE SOCIEDADES</t>
  </si>
  <si>
    <t>Código: GTH-F-025</t>
  </si>
  <si>
    <t>SISTEMA DE GESTION INTEGRADO</t>
  </si>
  <si>
    <t>Fecha: 09 de Febrero de 2017</t>
  </si>
  <si>
    <t>PROCESO: GESTION DE TALENTO HUMANO</t>
  </si>
  <si>
    <t>Versión 002</t>
  </si>
  <si>
    <t>FORMATO: ACUERDOS DE GESTIÓN</t>
  </si>
  <si>
    <t xml:space="preserve"> VALORACION DE COMPETENCIAS</t>
  </si>
  <si>
    <t>Consolidado de evaluación del Acuerdo de Gestión</t>
  </si>
  <si>
    <t xml:space="preserve">CONSOLIDADO DE EVALUACION DEL ACUERDO DE GESTION </t>
  </si>
  <si>
    <t>Pagina 1 de 6</t>
  </si>
  <si>
    <t>Pagina 2 de 6</t>
  </si>
  <si>
    <t>Pagina 3 de 6</t>
  </si>
  <si>
    <t>Pagina 4 de 6</t>
  </si>
  <si>
    <t>Pagina 5 de 6</t>
  </si>
  <si>
    <t>Pagina 6 de 6</t>
  </si>
  <si>
    <t>Fortalecer la estructura institucional y las competencias de los funcionarios</t>
  </si>
  <si>
    <t xml:space="preserve">Adecuar el Área de atención al público acorde al modelo multicanal. (Ochocientos sesenta (860 M2) </t>
  </si>
  <si>
    <t xml:space="preserve">Cincuenta y dos (52) Puestos de trabajo ergonómicos en los Grupos de Coactiva, Contabilidad, Administración53177841 de Personal, Talento Humano, Conciliación y Administrativa de Bogotá
Mejores condiciones de iluminación en piso 3º. Y 2º., reemplazando lámparas fluorescentes por paneles tipo LED
Reparación de la fisura del grupo de gestión documental (radicación externa)
Impermeabilización de terrazas de la sede de Bogotá </t>
  </si>
  <si>
    <t>04/01/2017
30/12/2017</t>
  </si>
  <si>
    <t>SECRETARIA GENERAL</t>
  </si>
  <si>
    <t>Firma del Gerente Publico</t>
  </si>
  <si>
    <t xml:space="preserve">Anticipa situaciones y escenarios futuros con acierto. </t>
  </si>
  <si>
    <t>Danery Buitrago Gomez</t>
  </si>
  <si>
    <t>31 de diciembre de 2018</t>
  </si>
  <si>
    <t>Construcción de una cultura de alto rendimiento</t>
  </si>
  <si>
    <t>Construir una cultura de alto rendimiento</t>
  </si>
  <si>
    <t>30 de junio de 2019</t>
  </si>
  <si>
    <t>Firma del Supervisor Jerárquico - Juan Pablo Liévano Vegalara</t>
  </si>
  <si>
    <t>Firma del Gerente Público - Danery Buitrago Gómez</t>
  </si>
  <si>
    <r>
      <t xml:space="preserve"> </t>
    </r>
    <r>
      <rPr>
        <b/>
        <sz val="9"/>
        <color theme="1"/>
        <rFont val="Arial"/>
        <family val="2"/>
      </rPr>
      <t>Firma del Subalterno
Fabian Mayor</t>
    </r>
  </si>
  <si>
    <t>Firma del Supervisor Jerárquico 
 Juan Pablo Liévano Vegalara</t>
  </si>
  <si>
    <t>Firma del Gerente Público
Danery Buitrago Gómez</t>
  </si>
  <si>
    <t>Firma del Gerente Público 
Danery Buitrago Gómez</t>
  </si>
  <si>
    <t xml:space="preserve">Concertación para el desempeño sobresaliente (5% adicional. Describir los compromisos gerenciales adicionales) </t>
  </si>
  <si>
    <t>NA</t>
  </si>
  <si>
    <t>Evaluar y proponer la estructura interna organizacional enfocada a una cultura de alto rendimiento</t>
  </si>
  <si>
    <t>4 de febrero de 2020</t>
  </si>
  <si>
    <t>03/02/2020 al 31/12/2020</t>
  </si>
  <si>
    <t>Realizar el levantamiento de requerimientos funcionales para la implementación en Kactus HCM del proceso de Gestión del Talento Humano.</t>
  </si>
  <si>
    <t>Hacer seguimiento a la implementación en Kactus HCM del proceso de Gestión del Talento Humano.</t>
  </si>
  <si>
    <t>Gestionar el proceso contractual para la implementación</t>
  </si>
  <si>
    <t>Eficacia Proyecto:
 # Actividades gestionadas 
------------
# Actividades requeridas</t>
  </si>
  <si>
    <t>Eficacia Proyecto:
 # Actividades gestionadas 
-------------
# Actividades requeridas</t>
  </si>
  <si>
    <t>Implementar la automatización de algunos de los procesos de apoyo</t>
  </si>
  <si>
    <t>Seguimiento a las actividades orientadas a la Gestión del Conocimiento e Innovación en la Entidad.</t>
  </si>
  <si>
    <t xml:space="preserve">Gestionar la documentación requerida para la propuesta de reingeniería de la estructura </t>
  </si>
  <si>
    <t xml:space="preserve">Gestionar la conformación del equipo de trabajo transversal que operativice el programa de Gestión del Conocimiento e Innovación (OAP-DID-GD-TH)
</t>
  </si>
  <si>
    <t>Hacer seguimiento a la realización del Curso Modelo MIPG con los integrantes del Equipo Transversal Gestión Conocimiento y los funcionarios que se designan por cada área de trabajo</t>
  </si>
  <si>
    <t>Hacer seguimiento a las mesas de trabajo de exploración interna y las expectativas en relación con la implementación de las estrategias de gestión del conocimiento al interior de la entidad  (OAP-DID-TH-GD)</t>
  </si>
  <si>
    <t>Hacer seguimiento en el levantamiento del diagnostico con la matriz DAFP</t>
  </si>
  <si>
    <t>Gestionar el acompañamiento del Departamento Administrativo de la Función Pública para el analisis y gestión de la reingeniería que requiere la Entidad</t>
  </si>
  <si>
    <t>25 junio de 2020</t>
  </si>
  <si>
    <t xml:space="preserve">Firma del Par
</t>
  </si>
  <si>
    <t xml:space="preserve">Nombre del Par Designado: 
</t>
  </si>
  <si>
    <t xml:space="preserve">Nombre del Subalterno: 
</t>
  </si>
  <si>
    <t xml:space="preserve">Firma del Supervisor Jerárquico - Juan Pablo Liévano </t>
  </si>
  <si>
    <t xml:space="preserve">Firma del Gerente Público - Danery Buitrago Gómez
Secretaria General </t>
  </si>
  <si>
    <t>Firma del Supervisor Jerárquico - Juan Pablo Liévano 
Superintendente de Sociedades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</si>
</sst>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6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u/>
      <sz val="16"/>
      <color theme="10"/>
      <name val="Calibri"/>
      <family val="2"/>
      <scheme val="minor"/>
    </font>
    <font>
      <sz val="20"/>
      <color theme="1"/>
      <name val="Arial"/>
      <family val="2"/>
    </font>
    <font>
      <sz val="18"/>
      <color theme="1"/>
      <name val="Arial"/>
      <family val="2"/>
    </font>
    <font>
      <sz val="18"/>
      <name val="Arial"/>
      <family val="2"/>
    </font>
    <font>
      <i/>
      <sz val="11"/>
      <color theme="1"/>
      <name val="Arial"/>
      <family val="2"/>
    </font>
    <font>
      <b/>
      <sz val="11"/>
      <name val="Arial"/>
      <family val="2"/>
    </font>
    <font>
      <u/>
      <sz val="12"/>
      <color theme="10"/>
      <name val="Calibri"/>
      <family val="2"/>
      <scheme val="minor"/>
    </font>
    <font>
      <sz val="10"/>
      <name val="Arial"/>
    </font>
    <font>
      <sz val="11"/>
      <color indexed="60"/>
      <name val="Calibri"/>
      <family val="2"/>
    </font>
    <font>
      <b/>
      <sz val="11"/>
      <color indexed="8"/>
      <name val="Calibri"/>
      <family val="2"/>
    </font>
    <font>
      <u/>
      <sz val="10"/>
      <color theme="10"/>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theme="8"/>
        <bgColor indexed="64"/>
      </patternFill>
    </fill>
    <fill>
      <patternFill patternType="solid">
        <fgColor indexed="43"/>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style="thin">
        <color indexed="64"/>
      </left>
      <right style="medium">
        <color auto="1"/>
      </right>
      <top/>
      <bottom style="medium">
        <color auto="1"/>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thin">
        <color auto="1"/>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7">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64" fillId="0" borderId="0"/>
    <xf numFmtId="0" fontId="67" fillId="0" borderId="0" applyNumberFormat="0" applyFill="0" applyBorder="0" applyAlignment="0" applyProtection="0"/>
    <xf numFmtId="0" fontId="65" fillId="17" borderId="0" applyNumberFormat="0" applyBorder="0" applyAlignment="0" applyProtection="0"/>
    <xf numFmtId="9" fontId="23" fillId="0" borderId="0" applyFont="0" applyFill="0" applyBorder="0" applyAlignment="0" applyProtection="0"/>
    <xf numFmtId="0" fontId="66" fillId="0" borderId="70" applyNumberFormat="0" applyFill="0" applyAlignment="0" applyProtection="0"/>
  </cellStyleXfs>
  <cellXfs count="780">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9" fontId="31" fillId="9" borderId="4" xfId="1" applyFont="1" applyFill="1" applyBorder="1" applyAlignment="1" applyProtection="1">
      <alignment horizontal="center" vertical="center" wrapText="1"/>
      <protection locked="0"/>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9" fontId="32" fillId="0" borderId="1"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9" fontId="32" fillId="0" borderId="1" xfId="1"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2" fillId="0" borderId="4" xfId="0" applyNumberFormat="1" applyFont="1" applyBorder="1" applyAlignment="1" applyProtection="1">
      <alignment vertical="center" wrapText="1"/>
      <protection locked="0"/>
    </xf>
    <xf numFmtId="0" fontId="32" fillId="0" borderId="1" xfId="0" applyNumberFormat="1" applyFont="1" applyBorder="1" applyAlignment="1" applyProtection="1">
      <alignment vertical="center" wrapText="1"/>
      <protection locked="0"/>
    </xf>
    <xf numFmtId="0" fontId="32" fillId="0" borderId="1" xfId="0" applyNumberFormat="1" applyFont="1" applyBorder="1" applyAlignment="1" applyProtection="1">
      <alignment horizontal="center" vertical="center" wrapText="1"/>
      <protection locked="0"/>
    </xf>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0" fontId="55" fillId="4" borderId="45" xfId="0" applyFont="1" applyFill="1" applyBorder="1" applyAlignment="1" applyProtection="1">
      <alignment horizontal="center" vertical="center"/>
      <protection locked="0"/>
    </xf>
    <xf numFmtId="9" fontId="31" fillId="4" borderId="66" xfId="0" applyNumberFormat="1" applyFont="1" applyFill="1" applyBorder="1" applyAlignment="1" applyProtection="1">
      <alignment horizontal="center" vertical="center"/>
    </xf>
    <xf numFmtId="1" fontId="31" fillId="4" borderId="48" xfId="0" applyNumberFormat="1" applyFont="1" applyFill="1" applyBorder="1" applyAlignment="1" applyProtection="1">
      <alignment horizontal="center" vertical="center"/>
    </xf>
    <xf numFmtId="9" fontId="31" fillId="4" borderId="48" xfId="0" applyNumberFormat="1" applyFont="1" applyFill="1" applyBorder="1" applyAlignment="1" applyProtection="1">
      <alignment horizontal="center" vertical="center"/>
    </xf>
    <xf numFmtId="9" fontId="31" fillId="4" borderId="48" xfId="1" applyFont="1" applyFill="1" applyBorder="1" applyAlignment="1" applyProtection="1">
      <alignment horizontal="center" vertical="center"/>
    </xf>
    <xf numFmtId="0" fontId="15" fillId="0" borderId="0" xfId="0" applyFont="1" applyAlignment="1" applyProtection="1">
      <alignment vertical="center"/>
    </xf>
    <xf numFmtId="0" fontId="15" fillId="9" borderId="1" xfId="0" applyFont="1" applyFill="1" applyBorder="1" applyProtection="1"/>
    <xf numFmtId="0" fontId="15" fillId="16" borderId="35" xfId="0" applyFont="1" applyFill="1" applyBorder="1" applyProtection="1"/>
    <xf numFmtId="0" fontId="15" fillId="16" borderId="49" xfId="0" applyFont="1" applyFill="1" applyBorder="1" applyProtection="1"/>
    <xf numFmtId="0" fontId="15" fillId="16" borderId="45" xfId="0" applyFont="1" applyFill="1" applyBorder="1" applyProtection="1"/>
    <xf numFmtId="0" fontId="11" fillId="5" borderId="2" xfId="0" applyFont="1" applyFill="1" applyBorder="1" applyAlignment="1" applyProtection="1">
      <alignment horizontal="center" vertical="top" wrapText="1"/>
    </xf>
    <xf numFmtId="9" fontId="20" fillId="5" borderId="14" xfId="0" applyNumberFormat="1" applyFont="1" applyFill="1" applyBorder="1" applyAlignment="1" applyProtection="1">
      <alignment horizontal="center" vertical="center" wrapText="1"/>
    </xf>
    <xf numFmtId="0" fontId="23" fillId="9" borderId="0" xfId="0" applyFont="1" applyFill="1" applyBorder="1" applyAlignment="1" applyProtection="1">
      <alignment horizontal="center" vertical="center" wrapText="1"/>
    </xf>
    <xf numFmtId="0" fontId="23" fillId="9" borderId="0" xfId="0" applyFont="1" applyFill="1" applyBorder="1" applyAlignment="1" applyProtection="1">
      <alignment vertical="center" wrapText="1"/>
    </xf>
    <xf numFmtId="164" fontId="34" fillId="7" borderId="18" xfId="0" applyNumberFormat="1" applyFont="1" applyFill="1" applyBorder="1" applyAlignment="1" applyProtection="1">
      <alignment horizontal="center" vertical="center" wrapText="1"/>
    </xf>
    <xf numFmtId="14" fontId="51" fillId="9" borderId="1" xfId="0" applyNumberFormat="1" applyFont="1" applyFill="1" applyBorder="1" applyAlignment="1" applyProtection="1">
      <alignment horizontal="center" vertical="center"/>
    </xf>
    <xf numFmtId="0" fontId="50" fillId="9" borderId="1" xfId="0" applyFont="1" applyFill="1" applyBorder="1" applyAlignment="1" applyProtection="1">
      <alignment vertical="center"/>
    </xf>
    <xf numFmtId="0" fontId="11" fillId="0" borderId="1" xfId="0" applyFont="1" applyBorder="1" applyAlignment="1" applyProtection="1">
      <alignment vertical="center"/>
    </xf>
    <xf numFmtId="0" fontId="51" fillId="9" borderId="8" xfId="0" applyFont="1" applyFill="1" applyBorder="1" applyAlignment="1" applyProtection="1">
      <alignment horizontal="center" vertical="center"/>
    </xf>
    <xf numFmtId="14" fontId="51" fillId="9" borderId="10" xfId="0" applyNumberFormat="1" applyFont="1" applyFill="1" applyBorder="1" applyAlignment="1" applyProtection="1">
      <alignment horizontal="center" vertical="center"/>
    </xf>
    <xf numFmtId="0" fontId="15" fillId="9" borderId="8" xfId="0" applyFont="1" applyFill="1" applyBorder="1" applyProtection="1"/>
    <xf numFmtId="0" fontId="51" fillId="9" borderId="13" xfId="0"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0" fontId="38" fillId="0" borderId="49" xfId="0" applyFont="1" applyBorder="1" applyProtection="1">
      <protection locked="0"/>
    </xf>
    <xf numFmtId="0" fontId="38" fillId="0" borderId="45" xfId="0" applyFont="1" applyBorder="1" applyProtection="1">
      <protection locked="0"/>
    </xf>
    <xf numFmtId="0" fontId="15" fillId="0" borderId="41" xfId="0" applyFont="1" applyBorder="1" applyProtection="1">
      <protection locked="0"/>
    </xf>
    <xf numFmtId="0" fontId="37" fillId="15" borderId="41" xfId="0" applyFont="1" applyFill="1" applyBorder="1" applyAlignment="1" applyProtection="1">
      <alignment horizontal="center" vertical="center"/>
    </xf>
    <xf numFmtId="0" fontId="55" fillId="0" borderId="5" xfId="0" applyFont="1" applyBorder="1" applyAlignment="1" applyProtection="1">
      <alignment vertical="center"/>
    </xf>
    <xf numFmtId="0" fontId="55" fillId="0" borderId="32" xfId="0" applyFont="1" applyBorder="1" applyAlignment="1" applyProtection="1">
      <alignment vertical="center"/>
    </xf>
    <xf numFmtId="0" fontId="55" fillId="0" borderId="6" xfId="0" applyFont="1" applyBorder="1" applyAlignment="1" applyProtection="1">
      <alignment vertical="center"/>
    </xf>
    <xf numFmtId="0" fontId="4" fillId="0" borderId="0" xfId="0" applyFont="1" applyFill="1" applyProtection="1"/>
    <xf numFmtId="0" fontId="38" fillId="0" borderId="0" xfId="0" applyFont="1" applyFill="1"/>
    <xf numFmtId="0" fontId="38" fillId="0" borderId="35" xfId="0" applyFont="1" applyFill="1" applyBorder="1"/>
    <xf numFmtId="0" fontId="38" fillId="0" borderId="44" xfId="0" applyFont="1" applyFill="1" applyBorder="1"/>
    <xf numFmtId="0" fontId="38" fillId="0" borderId="49" xfId="0" applyFont="1" applyFill="1" applyBorder="1"/>
    <xf numFmtId="0" fontId="38" fillId="0" borderId="0" xfId="0" applyFont="1" applyFill="1" applyBorder="1"/>
    <xf numFmtId="0" fontId="38" fillId="0" borderId="45" xfId="0" applyFont="1" applyFill="1" applyBorder="1"/>
    <xf numFmtId="0" fontId="38" fillId="0" borderId="41" xfId="0" applyFont="1" applyFill="1" applyBorder="1"/>
    <xf numFmtId="0" fontId="11" fillId="0" borderId="24" xfId="0" applyFont="1" applyBorder="1" applyAlignment="1" applyProtection="1">
      <alignment horizontal="left" vertical="center"/>
    </xf>
    <xf numFmtId="0" fontId="11" fillId="0" borderId="56" xfId="0" applyFont="1" applyBorder="1" applyAlignment="1" applyProtection="1">
      <alignment horizontal="left" vertical="center"/>
    </xf>
    <xf numFmtId="0" fontId="11" fillId="0" borderId="34" xfId="0" applyFont="1" applyBorder="1" applyAlignment="1" applyProtection="1">
      <alignment horizontal="left" vertical="center"/>
    </xf>
    <xf numFmtId="14" fontId="38" fillId="9" borderId="26" xfId="0" applyNumberFormat="1" applyFont="1" applyFill="1" applyBorder="1"/>
    <xf numFmtId="0" fontId="37" fillId="15"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xf>
    <xf numFmtId="165" fontId="15" fillId="8" borderId="1"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21" fillId="0" borderId="4"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1" fillId="9" borderId="1" xfId="0" applyFont="1" applyFill="1" applyBorder="1" applyAlignment="1" applyProtection="1">
      <alignment horizontal="left" vertical="center" wrapText="1"/>
    </xf>
    <xf numFmtId="164" fontId="62" fillId="7" borderId="18" xfId="0" applyNumberFormat="1" applyFont="1" applyFill="1" applyBorder="1" applyAlignment="1" applyProtection="1">
      <alignment horizontal="center" vertical="center" wrapText="1"/>
    </xf>
    <xf numFmtId="0" fontId="0" fillId="0" borderId="0" xfId="0" applyFill="1"/>
    <xf numFmtId="0" fontId="4" fillId="0" borderId="0" xfId="0" applyFont="1" applyFill="1" applyBorder="1" applyProtection="1"/>
    <xf numFmtId="0" fontId="4" fillId="0" borderId="0" xfId="0" applyFont="1" applyFill="1" applyBorder="1" applyAlignment="1" applyProtection="1">
      <alignment horizontal="left"/>
    </xf>
    <xf numFmtId="0" fontId="0" fillId="0" borderId="0" xfId="0" applyFill="1" applyBorder="1"/>
    <xf numFmtId="165" fontId="15" fillId="8" borderId="1" xfId="0" applyNumberFormat="1" applyFont="1" applyFill="1" applyBorder="1" applyAlignment="1" applyProtection="1">
      <alignment horizontal="center" vertical="center" wrapText="1"/>
      <protection locked="0"/>
    </xf>
    <xf numFmtId="0" fontId="16" fillId="7" borderId="39" xfId="0" applyFont="1" applyFill="1" applyBorder="1" applyAlignment="1" applyProtection="1">
      <alignment vertical="center" wrapText="1"/>
    </xf>
    <xf numFmtId="164" fontId="62" fillId="7" borderId="39" xfId="0" applyNumberFormat="1" applyFont="1" applyFill="1" applyBorder="1" applyAlignment="1" applyProtection="1">
      <alignment horizontal="center" vertical="center" wrapText="1"/>
    </xf>
    <xf numFmtId="9" fontId="16" fillId="7" borderId="39" xfId="1" applyFont="1" applyFill="1" applyBorder="1" applyAlignment="1" applyProtection="1">
      <alignment vertical="center" wrapText="1"/>
    </xf>
    <xf numFmtId="0" fontId="51" fillId="9" borderId="1"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9" fontId="59" fillId="0" borderId="1" xfId="1" applyFont="1" applyBorder="1" applyAlignment="1" applyProtection="1">
      <alignment horizontal="center" vertical="center" wrapText="1"/>
      <protection locked="0"/>
    </xf>
    <xf numFmtId="9" fontId="13" fillId="4" borderId="1" xfId="0" applyNumberFormat="1" applyFont="1" applyFill="1" applyBorder="1" applyAlignment="1" applyProtection="1">
      <alignment horizontal="center" vertical="center"/>
    </xf>
    <xf numFmtId="1" fontId="13" fillId="4" borderId="1" xfId="0" applyNumberFormat="1" applyFont="1" applyFill="1" applyBorder="1" applyAlignment="1" applyProtection="1">
      <alignment horizontal="center" vertical="center"/>
    </xf>
    <xf numFmtId="9" fontId="13" fillId="4" borderId="1" xfId="1" applyFont="1" applyFill="1" applyBorder="1" applyAlignment="1" applyProtection="1">
      <alignment horizontal="center" vertical="center"/>
    </xf>
    <xf numFmtId="0" fontId="59" fillId="0" borderId="32" xfId="0" applyFont="1" applyBorder="1" applyProtection="1">
      <protection locked="0"/>
    </xf>
    <xf numFmtId="0" fontId="59" fillId="0" borderId="6" xfId="0" applyFont="1" applyBorder="1" applyProtection="1">
      <protection locked="0"/>
    </xf>
    <xf numFmtId="0" fontId="55" fillId="4" borderId="5" xfId="0" applyFont="1" applyFill="1" applyBorder="1" applyAlignment="1" applyProtection="1">
      <alignment horizontal="center" vertical="center"/>
      <protection locked="0"/>
    </xf>
    <xf numFmtId="0" fontId="48" fillId="8" borderId="1" xfId="0" applyFont="1" applyFill="1" applyBorder="1" applyAlignment="1" applyProtection="1">
      <alignment horizontal="center" vertical="center" wrapText="1"/>
    </xf>
    <xf numFmtId="0" fontId="48" fillId="8" borderId="1" xfId="0" applyFont="1" applyFill="1" applyBorder="1" applyAlignment="1" applyProtection="1">
      <alignment horizontal="center" vertical="center"/>
    </xf>
    <xf numFmtId="0" fontId="37" fillId="15" borderId="1" xfId="0" applyFont="1" applyFill="1" applyBorder="1" applyAlignment="1" applyProtection="1">
      <alignment horizontal="center" vertical="center"/>
    </xf>
    <xf numFmtId="0" fontId="55" fillId="4" borderId="1" xfId="0" applyFont="1" applyFill="1" applyBorder="1" applyAlignment="1" applyProtection="1">
      <alignment horizontal="center" vertical="center"/>
      <protection locked="0"/>
    </xf>
    <xf numFmtId="0" fontId="59" fillId="0" borderId="1" xfId="0" applyFont="1" applyBorder="1" applyProtection="1">
      <protection locked="0"/>
    </xf>
    <xf numFmtId="0" fontId="15" fillId="0" borderId="0" xfId="0" applyFont="1" applyBorder="1" applyAlignment="1" applyProtection="1">
      <protection locked="0"/>
    </xf>
    <xf numFmtId="0" fontId="48" fillId="8" borderId="2" xfId="0" applyFont="1" applyFill="1" applyBorder="1" applyAlignment="1" applyProtection="1">
      <alignment horizontal="center" vertical="center" wrapText="1"/>
    </xf>
    <xf numFmtId="0" fontId="60" fillId="0" borderId="71" xfId="12" applyFont="1" applyFill="1" applyBorder="1" applyAlignment="1">
      <alignment horizontal="justify" vertical="center" wrapText="1"/>
    </xf>
    <xf numFmtId="9" fontId="59" fillId="0" borderId="71" xfId="1" applyFont="1" applyBorder="1" applyAlignment="1" applyProtection="1">
      <alignment horizontal="center" vertical="center" wrapText="1"/>
      <protection locked="0"/>
    </xf>
    <xf numFmtId="0" fontId="59" fillId="0" borderId="71" xfId="0" applyNumberFormat="1" applyFont="1" applyFill="1" applyBorder="1" applyAlignment="1" applyProtection="1">
      <alignment horizontal="left" vertical="center" wrapText="1"/>
      <protection locked="0"/>
    </xf>
    <xf numFmtId="0" fontId="59" fillId="0" borderId="2" xfId="0" applyNumberFormat="1" applyFont="1" applyFill="1" applyBorder="1" applyAlignment="1" applyProtection="1">
      <alignment horizontal="justify" vertical="center" wrapText="1"/>
      <protection locked="0"/>
    </xf>
    <xf numFmtId="9" fontId="59" fillId="0" borderId="71" xfId="1" applyFont="1" applyBorder="1" applyAlignment="1" applyProtection="1">
      <alignment horizontal="center" vertical="center" wrapText="1"/>
      <protection locked="0"/>
    </xf>
    <xf numFmtId="9" fontId="59" fillId="0" borderId="1" xfId="1" applyFont="1" applyBorder="1" applyAlignment="1" applyProtection="1">
      <alignment horizontal="center" vertical="center" wrapText="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8" fillId="8" borderId="1" xfId="0" applyFont="1" applyFill="1" applyBorder="1" applyAlignment="1" applyProtection="1">
      <alignment horizontal="center" vertical="center" wrapText="1"/>
    </xf>
    <xf numFmtId="0" fontId="17" fillId="14" borderId="1" xfId="0" applyFont="1" applyFill="1" applyBorder="1" applyAlignment="1" applyProtection="1">
      <alignment horizontal="center" vertical="center"/>
    </xf>
    <xf numFmtId="0" fontId="37" fillId="15" borderId="1" xfId="0" applyFont="1" applyFill="1" applyBorder="1" applyAlignment="1" applyProtection="1">
      <alignment horizontal="center" vertical="center"/>
    </xf>
    <xf numFmtId="0" fontId="13" fillId="15" borderId="1" xfId="0" applyFont="1" applyFill="1" applyBorder="1" applyAlignment="1" applyProtection="1">
      <alignment horizontal="center" vertical="center"/>
    </xf>
    <xf numFmtId="0" fontId="48" fillId="8" borderId="2" xfId="0" applyFont="1" applyFill="1" applyBorder="1" applyAlignment="1" applyProtection="1">
      <alignment horizontal="center" vertical="center" wrapText="1"/>
    </xf>
    <xf numFmtId="2" fontId="48" fillId="8" borderId="1" xfId="0" applyNumberFormat="1" applyFont="1" applyFill="1" applyBorder="1" applyAlignment="1" applyProtection="1">
      <alignment horizontal="center" vertical="center" wrapText="1"/>
    </xf>
    <xf numFmtId="2" fontId="48" fillId="8" borderId="2" xfId="0" applyNumberFormat="1" applyFont="1" applyFill="1" applyBorder="1" applyAlignment="1" applyProtection="1">
      <alignment horizontal="center" vertical="center" wrapText="1"/>
    </xf>
    <xf numFmtId="0" fontId="55" fillId="8" borderId="1" xfId="0" applyFont="1" applyFill="1" applyBorder="1" applyAlignment="1" applyProtection="1">
      <alignment horizontal="center" vertical="center"/>
    </xf>
    <xf numFmtId="0" fontId="55" fillId="0" borderId="5" xfId="0" applyFont="1" applyBorder="1" applyAlignment="1" applyProtection="1">
      <alignment horizontal="center" vertical="center"/>
    </xf>
    <xf numFmtId="0" fontId="55" fillId="0" borderId="32" xfId="0" applyFont="1" applyBorder="1" applyAlignment="1" applyProtection="1">
      <alignment horizontal="center" vertical="center"/>
    </xf>
    <xf numFmtId="0" fontId="55" fillId="0" borderId="6" xfId="0" applyFont="1" applyBorder="1" applyAlignment="1" applyProtection="1">
      <alignment horizontal="center" vertical="center"/>
    </xf>
    <xf numFmtId="0" fontId="55" fillId="0" borderId="5" xfId="0" applyFont="1" applyBorder="1" applyAlignment="1" applyProtection="1">
      <alignment horizontal="center" vertical="center" wrapText="1"/>
    </xf>
    <xf numFmtId="0" fontId="55" fillId="0" borderId="32" xfId="0" applyFont="1" applyBorder="1" applyAlignment="1" applyProtection="1">
      <alignment horizontal="center" vertical="center" wrapText="1"/>
    </xf>
    <xf numFmtId="0" fontId="55" fillId="0" borderId="6" xfId="0" applyFont="1" applyBorder="1" applyAlignment="1" applyProtection="1">
      <alignment horizontal="center" vertical="center" wrapText="1"/>
    </xf>
    <xf numFmtId="0" fontId="37" fillId="15" borderId="5" xfId="0" applyFont="1" applyFill="1" applyBorder="1" applyAlignment="1" applyProtection="1">
      <alignment horizontal="center" vertical="center"/>
    </xf>
    <xf numFmtId="0" fontId="37" fillId="15" borderId="32" xfId="0" applyFont="1" applyFill="1" applyBorder="1" applyAlignment="1" applyProtection="1">
      <alignment horizontal="center" vertical="center"/>
    </xf>
    <xf numFmtId="0" fontId="37" fillId="15" borderId="6" xfId="0" applyFont="1" applyFill="1" applyBorder="1" applyAlignment="1" applyProtection="1">
      <alignment horizontal="center" vertical="center"/>
    </xf>
    <xf numFmtId="0" fontId="55" fillId="8" borderId="61" xfId="0" applyFont="1" applyFill="1" applyBorder="1" applyAlignment="1" applyProtection="1">
      <alignment horizontal="center" vertical="center" wrapText="1"/>
      <protection locked="0"/>
    </xf>
    <xf numFmtId="0" fontId="59" fillId="0" borderId="71" xfId="0" applyFont="1" applyFill="1" applyBorder="1" applyAlignment="1" applyProtection="1">
      <alignment horizontal="center" vertical="center" wrapText="1"/>
      <protection locked="0"/>
    </xf>
    <xf numFmtId="14" fontId="59" fillId="0" borderId="71" xfId="0" applyNumberFormat="1" applyFont="1" applyBorder="1" applyAlignment="1" applyProtection="1">
      <alignment horizontal="center" vertical="center" wrapText="1"/>
      <protection locked="0"/>
    </xf>
    <xf numFmtId="0" fontId="59" fillId="0" borderId="71" xfId="0" applyFont="1" applyBorder="1" applyAlignment="1" applyProtection="1">
      <alignment horizontal="center" vertical="center" wrapText="1"/>
      <protection locked="0"/>
    </xf>
    <xf numFmtId="9" fontId="59" fillId="0" borderId="71" xfId="1" applyFont="1" applyFill="1" applyBorder="1" applyAlignment="1" applyProtection="1">
      <alignment horizontal="center" vertical="center" wrapText="1"/>
      <protection locked="0"/>
    </xf>
    <xf numFmtId="9" fontId="32" fillId="0" borderId="71" xfId="1" applyFont="1" applyBorder="1" applyAlignment="1" applyProtection="1">
      <alignment horizontal="center" vertical="center" wrapText="1"/>
    </xf>
    <xf numFmtId="10" fontId="59" fillId="0" borderId="71" xfId="1" applyNumberFormat="1" applyFont="1" applyFill="1" applyBorder="1" applyAlignment="1" applyProtection="1">
      <alignment horizontal="center" vertical="center" wrapText="1"/>
      <protection locked="0"/>
    </xf>
    <xf numFmtId="0" fontId="13" fillId="0" borderId="71" xfId="0" applyFont="1" applyFill="1" applyBorder="1" applyAlignment="1" applyProtection="1">
      <alignment horizontal="center" vertical="center" wrapText="1"/>
      <protection locked="0"/>
    </xf>
    <xf numFmtId="9" fontId="33" fillId="0" borderId="71" xfId="1" applyFont="1" applyFill="1" applyBorder="1" applyAlignment="1" applyProtection="1">
      <alignment horizontal="center" vertical="center" wrapText="1"/>
    </xf>
    <xf numFmtId="0" fontId="55" fillId="8" borderId="42" xfId="0" applyFont="1" applyFill="1" applyBorder="1" applyAlignment="1" applyProtection="1">
      <alignment horizontal="center" vertical="center" wrapText="1"/>
      <protection locked="0"/>
    </xf>
    <xf numFmtId="0" fontId="59" fillId="0" borderId="2" xfId="0" applyFont="1" applyFill="1" applyBorder="1" applyAlignment="1" applyProtection="1">
      <alignment horizontal="center" vertical="center" wrapText="1"/>
      <protection locked="0"/>
    </xf>
    <xf numFmtId="0" fontId="59" fillId="0" borderId="3" xfId="0" applyFont="1" applyFill="1" applyBorder="1" applyAlignment="1" applyProtection="1">
      <alignment horizontal="center" vertical="center" wrapText="1"/>
      <protection locked="0"/>
    </xf>
    <xf numFmtId="14" fontId="59" fillId="0" borderId="1" xfId="0" applyNumberFormat="1" applyFont="1" applyBorder="1" applyAlignment="1" applyProtection="1">
      <alignment horizontal="center" vertical="center" wrapText="1"/>
      <protection locked="0"/>
    </xf>
    <xf numFmtId="9" fontId="59" fillId="0" borderId="2" xfId="1" applyFont="1" applyFill="1" applyBorder="1" applyAlignment="1" applyProtection="1">
      <alignment horizontal="center" vertical="center" wrapText="1"/>
      <protection locked="0"/>
    </xf>
    <xf numFmtId="9" fontId="59" fillId="0" borderId="3" xfId="1" applyFont="1" applyFill="1" applyBorder="1" applyAlignment="1" applyProtection="1">
      <alignment horizontal="center" vertical="center" wrapText="1"/>
      <protection locked="0"/>
    </xf>
    <xf numFmtId="10" fontId="59" fillId="0" borderId="1" xfId="0" applyNumberFormat="1" applyFont="1" applyBorder="1" applyAlignment="1" applyProtection="1">
      <alignment horizontal="center" vertical="center" wrapText="1"/>
      <protection locked="0"/>
    </xf>
    <xf numFmtId="10" fontId="59" fillId="0" borderId="71" xfId="0" applyNumberFormat="1" applyFont="1" applyBorder="1" applyAlignment="1" applyProtection="1">
      <alignment horizontal="center" vertical="center" wrapText="1"/>
      <protection locked="0"/>
    </xf>
    <xf numFmtId="0" fontId="58" fillId="0" borderId="32" xfId="0" applyFont="1" applyBorder="1" applyAlignment="1" applyProtection="1">
      <alignment horizontal="center"/>
      <protection locked="0"/>
    </xf>
    <xf numFmtId="0" fontId="13" fillId="9" borderId="64" xfId="0" applyFont="1" applyFill="1" applyBorder="1" applyAlignment="1" applyProtection="1">
      <alignment horizontal="center" vertical="center"/>
      <protection locked="0"/>
    </xf>
    <xf numFmtId="0" fontId="13" fillId="9" borderId="52"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0" fontId="53" fillId="9" borderId="62" xfId="0" applyFont="1" applyFill="1" applyBorder="1" applyAlignment="1" applyProtection="1">
      <alignment horizontal="left" vertical="center" wrapText="1"/>
      <protection locked="0"/>
    </xf>
    <xf numFmtId="0" fontId="53" fillId="9" borderId="26" xfId="0" applyFont="1" applyFill="1" applyBorder="1" applyAlignment="1" applyProtection="1">
      <alignment horizontal="left" vertical="center" wrapText="1"/>
      <protection locked="0"/>
    </xf>
    <xf numFmtId="0" fontId="53" fillId="9" borderId="21" xfId="0" applyFont="1" applyFill="1" applyBorder="1" applyAlignment="1" applyProtection="1">
      <alignment horizontal="left" vertical="center" wrapText="1"/>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9" fontId="59" fillId="0" borderId="71" xfId="1" applyFont="1" applyBorder="1" applyAlignment="1" applyProtection="1">
      <alignment horizontal="center" vertical="center" wrapText="1"/>
      <protection locked="0"/>
    </xf>
    <xf numFmtId="14" fontId="58" fillId="0" borderId="26" xfId="0" applyNumberFormat="1" applyFont="1" applyBorder="1" applyAlignment="1" applyProtection="1">
      <alignment horizontal="center"/>
      <protection locked="0"/>
    </xf>
    <xf numFmtId="0" fontId="58" fillId="0" borderId="26" xfId="0" applyFont="1" applyBorder="1" applyAlignment="1" applyProtection="1">
      <alignment horizont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31" fillId="4" borderId="5" xfId="0" applyFont="1" applyFill="1" applyBorder="1" applyAlignment="1" applyProtection="1">
      <alignment horizontal="center" vertical="center"/>
      <protection locked="0"/>
    </xf>
    <xf numFmtId="0" fontId="31" fillId="4" borderId="32"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55" fillId="8" borderId="71"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protection locked="0"/>
    </xf>
    <xf numFmtId="0" fontId="16" fillId="9" borderId="9" xfId="0" applyFont="1" applyFill="1" applyBorder="1" applyAlignment="1" applyProtection="1">
      <alignment horizontal="center"/>
      <protection locked="0"/>
    </xf>
    <xf numFmtId="0" fontId="16" fillId="9" borderId="10" xfId="0" applyFont="1" applyFill="1" applyBorder="1" applyAlignment="1" applyProtection="1">
      <alignment horizontal="center"/>
      <protection locked="0"/>
    </xf>
    <xf numFmtId="0" fontId="54" fillId="9" borderId="14" xfId="0" applyFont="1" applyFill="1" applyBorder="1" applyAlignment="1" applyProtection="1">
      <alignment horizontal="center" vertical="center"/>
      <protection locked="0"/>
    </xf>
    <xf numFmtId="0" fontId="54" fillId="9" borderId="15" xfId="0" applyFont="1" applyFill="1" applyBorder="1" applyAlignment="1" applyProtection="1">
      <alignment horizontal="center" vertical="center"/>
      <protection locked="0"/>
    </xf>
    <xf numFmtId="9" fontId="60" fillId="0" borderId="1" xfId="1" applyFont="1" applyFill="1" applyBorder="1" applyAlignment="1" applyProtection="1">
      <alignment horizontal="center" vertical="center" wrapText="1"/>
    </xf>
    <xf numFmtId="9" fontId="59" fillId="0" borderId="1" xfId="1" applyNumberFormat="1" applyFont="1" applyBorder="1" applyAlignment="1" applyProtection="1">
      <alignment horizontal="center" vertical="center" wrapText="1"/>
    </xf>
    <xf numFmtId="0" fontId="55" fillId="8" borderId="2" xfId="0" applyFont="1" applyFill="1" applyBorder="1" applyAlignment="1" applyProtection="1">
      <alignment horizontal="center" vertical="center" wrapText="1"/>
      <protection locked="0"/>
    </xf>
    <xf numFmtId="0" fontId="55" fillId="8" borderId="3" xfId="0" applyFont="1" applyFill="1" applyBorder="1" applyAlignment="1" applyProtection="1">
      <alignment horizontal="center" vertical="center" wrapText="1"/>
      <protection locked="0"/>
    </xf>
    <xf numFmtId="0" fontId="55" fillId="8" borderId="4" xfId="0" applyFont="1" applyFill="1" applyBorder="1" applyAlignment="1" applyProtection="1">
      <alignment horizontal="center" vertical="center" wrapText="1"/>
      <protection locked="0"/>
    </xf>
    <xf numFmtId="0" fontId="55" fillId="8" borderId="1" xfId="0" applyFont="1" applyFill="1" applyBorder="1" applyAlignment="1" applyProtection="1">
      <alignment horizontal="center" vertical="center" wrapText="1"/>
      <protection locked="0"/>
    </xf>
    <xf numFmtId="9" fontId="59" fillId="0" borderId="1" xfId="1" applyFont="1" applyBorder="1" applyAlignment="1" applyProtection="1">
      <alignment horizontal="center" vertical="center" wrapText="1"/>
      <protection locked="0"/>
    </xf>
    <xf numFmtId="0" fontId="59" fillId="0" borderId="4" xfId="0" applyFont="1" applyFill="1" applyBorder="1" applyAlignment="1" applyProtection="1">
      <alignment horizontal="center" vertical="center" wrapText="1"/>
      <protection locked="0"/>
    </xf>
    <xf numFmtId="10" fontId="59" fillId="0" borderId="1" xfId="1" applyNumberFormat="1" applyFont="1" applyFill="1" applyBorder="1" applyAlignment="1" applyProtection="1">
      <alignment horizontal="center" vertical="center" wrapText="1"/>
      <protection locked="0"/>
    </xf>
    <xf numFmtId="10" fontId="59" fillId="0" borderId="2" xfId="1" applyNumberFormat="1" applyFont="1" applyFill="1" applyBorder="1" applyAlignment="1" applyProtection="1">
      <alignment horizontal="center" vertical="center" wrapText="1"/>
      <protection locked="0"/>
    </xf>
    <xf numFmtId="10" fontId="59" fillId="0" borderId="3" xfId="1" applyNumberFormat="1" applyFont="1" applyFill="1" applyBorder="1" applyAlignment="1" applyProtection="1">
      <alignment horizontal="center" vertical="center" wrapText="1"/>
      <protection locked="0"/>
    </xf>
    <xf numFmtId="0" fontId="59" fillId="0" borderId="1" xfId="0" applyFont="1" applyFill="1" applyBorder="1" applyAlignment="1" applyProtection="1">
      <alignment horizontal="center" vertical="center" wrapText="1"/>
      <protection locked="0"/>
    </xf>
    <xf numFmtId="9" fontId="60" fillId="0" borderId="38" xfId="1" applyFont="1" applyFill="1" applyBorder="1" applyAlignment="1" applyProtection="1">
      <alignment horizontal="center" vertical="center" wrapText="1"/>
    </xf>
    <xf numFmtId="9" fontId="60" fillId="0" borderId="3" xfId="1" applyFont="1" applyFill="1" applyBorder="1" applyAlignment="1" applyProtection="1">
      <alignment horizontal="center" vertical="center" wrapText="1"/>
    </xf>
    <xf numFmtId="9" fontId="59" fillId="0" borderId="4" xfId="1" applyFont="1" applyFill="1" applyBorder="1" applyAlignment="1" applyProtection="1">
      <alignment horizontal="center" vertical="center" wrapText="1"/>
      <protection locked="0"/>
    </xf>
    <xf numFmtId="9" fontId="60" fillId="0" borderId="2" xfId="1" applyFont="1" applyFill="1" applyBorder="1" applyAlignment="1" applyProtection="1">
      <alignment horizontal="center" vertical="center" wrapText="1"/>
    </xf>
    <xf numFmtId="9" fontId="60" fillId="0" borderId="4" xfId="1" applyFont="1" applyFill="1" applyBorder="1" applyAlignment="1" applyProtection="1">
      <alignment horizontal="center" vertical="center" wrapText="1"/>
    </xf>
    <xf numFmtId="0" fontId="37" fillId="15" borderId="45" xfId="0" applyFont="1" applyFill="1" applyBorder="1" applyAlignment="1" applyProtection="1">
      <alignment horizontal="center" vertical="center"/>
    </xf>
    <xf numFmtId="0" fontId="37" fillId="15" borderId="41" xfId="0" applyFont="1" applyFill="1" applyBorder="1" applyAlignment="1" applyProtection="1">
      <alignment horizontal="center" vertical="center"/>
    </xf>
    <xf numFmtId="0" fontId="37" fillId="15" borderId="43"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13" fillId="15" borderId="43" xfId="0" applyFont="1" applyFill="1" applyBorder="1" applyAlignment="1" applyProtection="1">
      <alignment horizontal="center" vertical="center"/>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0" fontId="48" fillId="8" borderId="39"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55" fillId="8" borderId="39" xfId="0" applyFont="1" applyFill="1" applyBorder="1" applyAlignment="1" applyProtection="1">
      <alignment horizontal="center" vertical="center"/>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9" fontId="59" fillId="0" borderId="2" xfId="1" applyNumberFormat="1" applyFont="1" applyBorder="1" applyAlignment="1" applyProtection="1">
      <alignment horizontal="center" vertical="center" wrapText="1"/>
    </xf>
    <xf numFmtId="9" fontId="59" fillId="0" borderId="3" xfId="1" applyNumberFormat="1" applyFont="1" applyBorder="1" applyAlignment="1" applyProtection="1">
      <alignment horizontal="center" vertical="center" wrapText="1"/>
    </xf>
    <xf numFmtId="9" fontId="59" fillId="0" borderId="4" xfId="1" applyNumberFormat="1" applyFont="1" applyBorder="1" applyAlignment="1" applyProtection="1">
      <alignment horizontal="center" vertical="center" wrapText="1"/>
    </xf>
    <xf numFmtId="9" fontId="59" fillId="0" borderId="38" xfId="1" applyNumberFormat="1" applyFont="1" applyBorder="1" applyAlignment="1" applyProtection="1">
      <alignment horizontal="center" vertical="center" wrapText="1"/>
    </xf>
    <xf numFmtId="0" fontId="59" fillId="0" borderId="38" xfId="0" applyFont="1" applyFill="1" applyBorder="1" applyAlignment="1" applyProtection="1">
      <alignment horizontal="center" vertical="center" wrapText="1"/>
      <protection locked="0"/>
    </xf>
    <xf numFmtId="9" fontId="59" fillId="0" borderId="38" xfId="1" applyFont="1" applyFill="1" applyBorder="1" applyAlignment="1" applyProtection="1">
      <alignment horizontal="center" vertical="center" wrapText="1"/>
      <protection locked="0"/>
    </xf>
    <xf numFmtId="0" fontId="48" fillId="0" borderId="40" xfId="0" applyFont="1" applyBorder="1" applyAlignment="1" applyProtection="1">
      <alignment horizontal="left" vertical="center"/>
    </xf>
    <xf numFmtId="0" fontId="48" fillId="0" borderId="25" xfId="0" applyFont="1" applyBorder="1" applyAlignment="1" applyProtection="1">
      <alignment horizontal="left" vertical="center"/>
    </xf>
    <xf numFmtId="0" fontId="48" fillId="0" borderId="24" xfId="0" applyFont="1" applyBorder="1" applyAlignment="1" applyProtection="1">
      <alignment horizontal="left" vertical="center"/>
    </xf>
    <xf numFmtId="0" fontId="48" fillId="0" borderId="69" xfId="0" applyFont="1" applyBorder="1" applyAlignment="1" applyProtection="1">
      <alignment horizontal="left" vertical="center"/>
    </xf>
    <xf numFmtId="0" fontId="48" fillId="0" borderId="32" xfId="0" applyFont="1" applyBorder="1" applyAlignment="1" applyProtection="1">
      <alignment horizontal="left" vertical="center"/>
    </xf>
    <xf numFmtId="0" fontId="48" fillId="0" borderId="56" xfId="0" applyFont="1" applyBorder="1" applyAlignment="1" applyProtection="1">
      <alignment horizontal="left" vertical="center"/>
    </xf>
    <xf numFmtId="0" fontId="48" fillId="0" borderId="64" xfId="0" applyFont="1" applyBorder="1" applyAlignment="1" applyProtection="1">
      <alignment horizontal="left" vertical="center"/>
    </xf>
    <xf numFmtId="0" fontId="48" fillId="0" borderId="52" xfId="0" applyFont="1" applyBorder="1" applyAlignment="1" applyProtection="1">
      <alignment horizontal="left" vertical="center"/>
    </xf>
    <xf numFmtId="0" fontId="48" fillId="0" borderId="34" xfId="0" applyFont="1" applyBorder="1" applyAlignment="1" applyProtection="1">
      <alignment horizontal="left" vertical="center"/>
    </xf>
    <xf numFmtId="0" fontId="38" fillId="0" borderId="35" xfId="0" applyFont="1" applyBorder="1" applyAlignment="1" applyProtection="1">
      <alignment horizontal="center"/>
      <protection locked="0"/>
    </xf>
    <xf numFmtId="0" fontId="38" fillId="0" borderId="44" xfId="0" applyFont="1" applyBorder="1" applyAlignment="1" applyProtection="1">
      <alignment horizontal="center"/>
      <protection locked="0"/>
    </xf>
    <xf numFmtId="0" fontId="38" fillId="0" borderId="46" xfId="0" applyFont="1" applyBorder="1" applyAlignment="1" applyProtection="1">
      <alignment horizontal="center"/>
      <protection locked="0"/>
    </xf>
    <xf numFmtId="0" fontId="38" fillId="0" borderId="49"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8" fillId="0" borderId="50" xfId="0" applyFont="1" applyBorder="1" applyAlignment="1" applyProtection="1">
      <alignment horizontal="center"/>
      <protection locked="0"/>
    </xf>
    <xf numFmtId="0" fontId="38" fillId="0" borderId="45"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38" fillId="0" borderId="43" xfId="0" applyFont="1" applyBorder="1" applyAlignment="1" applyProtection="1">
      <alignment horizontal="center"/>
      <protection locked="0"/>
    </xf>
    <xf numFmtId="0" fontId="48" fillId="0" borderId="40"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4" xfId="0" applyFont="1" applyBorder="1" applyAlignment="1" applyProtection="1">
      <alignment horizontal="center" vertical="center"/>
    </xf>
    <xf numFmtId="0" fontId="48" fillId="0" borderId="69" xfId="0" applyFont="1" applyBorder="1" applyAlignment="1" applyProtection="1">
      <alignment horizontal="center" vertical="center"/>
    </xf>
    <xf numFmtId="0" fontId="48" fillId="0" borderId="32" xfId="0" applyFont="1" applyBorder="1" applyAlignment="1" applyProtection="1">
      <alignment horizontal="center" vertical="center"/>
    </xf>
    <xf numFmtId="0" fontId="48" fillId="0" borderId="56" xfId="0" applyFont="1" applyBorder="1" applyAlignment="1" applyProtection="1">
      <alignment horizontal="center" vertical="center"/>
    </xf>
    <xf numFmtId="0" fontId="48" fillId="0" borderId="64" xfId="0" applyFont="1" applyBorder="1" applyAlignment="1" applyProtection="1">
      <alignment horizontal="center" vertical="center" wrapText="1"/>
    </xf>
    <xf numFmtId="0" fontId="48" fillId="0" borderId="52" xfId="0" applyFont="1" applyBorder="1" applyAlignment="1" applyProtection="1">
      <alignment horizontal="center" vertical="center" wrapText="1"/>
    </xf>
    <xf numFmtId="0" fontId="48" fillId="0" borderId="34" xfId="0" applyFont="1" applyBorder="1" applyAlignment="1" applyProtection="1">
      <alignment horizontal="center" vertical="center" wrapText="1"/>
    </xf>
    <xf numFmtId="166" fontId="32" fillId="0" borderId="0" xfId="1" applyNumberFormat="1"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55" fillId="8" borderId="16"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0" fontId="32" fillId="0" borderId="4" xfId="0" applyFont="1" applyFill="1" applyBorder="1" applyAlignment="1" applyProtection="1">
      <alignment horizontal="justify" vertical="center" wrapText="1"/>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9" fontId="32" fillId="0" borderId="1" xfId="1" applyFont="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9" fontId="32" fillId="0" borderId="1" xfId="1" applyFont="1" applyFill="1" applyBorder="1" applyAlignment="1" applyProtection="1">
      <alignment horizontal="center" vertical="center" wrapText="1"/>
      <protection locked="0"/>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10" fontId="32" fillId="0" borderId="2" xfId="1" applyNumberFormat="1" applyFont="1" applyFill="1" applyBorder="1" applyAlignment="1" applyProtection="1">
      <alignment horizontal="center" vertical="center" wrapText="1"/>
      <protection locked="0"/>
    </xf>
    <xf numFmtId="10" fontId="32" fillId="0" borderId="3" xfId="1" applyNumberFormat="1" applyFont="1" applyFill="1" applyBorder="1" applyAlignment="1" applyProtection="1">
      <alignment horizontal="center" vertical="center" wrapText="1"/>
      <protection locked="0"/>
    </xf>
    <xf numFmtId="10" fontId="32" fillId="0" borderId="4" xfId="1" applyNumberFormat="1" applyFont="1" applyFill="1" applyBorder="1" applyAlignment="1" applyProtection="1">
      <alignment horizontal="center" vertical="center" wrapText="1"/>
      <protection locked="0"/>
    </xf>
    <xf numFmtId="0" fontId="55" fillId="8" borderId="60" xfId="0" applyFont="1" applyFill="1" applyBorder="1" applyAlignment="1" applyProtection="1">
      <alignment horizontal="center"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32" fillId="0" borderId="38" xfId="0"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10" fontId="32" fillId="0" borderId="38" xfId="1" applyNumberFormat="1" applyFont="1" applyBorder="1" applyAlignment="1" applyProtection="1">
      <alignment horizontal="center" vertical="center" wrapText="1"/>
      <protection locked="0"/>
    </xf>
    <xf numFmtId="10" fontId="32" fillId="0" borderId="3" xfId="1" applyNumberFormat="1" applyFont="1" applyBorder="1" applyAlignment="1" applyProtection="1">
      <alignment horizontal="center" vertical="center" wrapText="1"/>
      <protection locked="0"/>
    </xf>
    <xf numFmtId="10" fontId="32" fillId="0" borderId="4" xfId="1" applyNumberFormat="1"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0" fontId="32" fillId="0" borderId="2" xfId="0" applyNumberFormat="1" applyFont="1" applyBorder="1" applyAlignment="1" applyProtection="1">
      <alignment horizontal="center" vertical="center" wrapText="1"/>
      <protection locked="0"/>
    </xf>
    <xf numFmtId="0" fontId="32" fillId="0" borderId="4" xfId="0" applyNumberFormat="1" applyFont="1" applyBorder="1" applyAlignment="1" applyProtection="1">
      <alignment horizontal="center" vertical="center" wrapText="1"/>
      <protection locked="0"/>
    </xf>
    <xf numFmtId="0" fontId="32" fillId="0" borderId="3" xfId="0" applyNumberFormat="1" applyFont="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10" fontId="32" fillId="0" borderId="4" xfId="0" applyNumberFormat="1" applyFont="1" applyBorder="1" applyAlignment="1" applyProtection="1">
      <alignment horizontal="center" vertical="center" wrapText="1"/>
      <protection locked="0"/>
    </xf>
    <xf numFmtId="10" fontId="32" fillId="0" borderId="1" xfId="0" applyNumberFormat="1" applyFont="1" applyBorder="1" applyAlignment="1" applyProtection="1">
      <alignment horizontal="center" vertical="center" wrapText="1"/>
      <protection locked="0"/>
    </xf>
    <xf numFmtId="10" fontId="32" fillId="0" borderId="2"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40" fillId="0" borderId="1" xfId="11" applyBorder="1" applyAlignment="1" applyProtection="1">
      <alignment horizontal="center" vertical="center" wrapText="1"/>
      <protection locked="0"/>
    </xf>
    <xf numFmtId="0" fontId="57" fillId="0" borderId="4" xfId="11" applyFont="1" applyBorder="1" applyAlignment="1" applyProtection="1">
      <alignment horizontal="center" vertical="center" wrapText="1"/>
      <protection locked="0"/>
    </xf>
    <xf numFmtId="0" fontId="57" fillId="0" borderId="1" xfId="11" applyFont="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10" fontId="32" fillId="0" borderId="1" xfId="1" applyNumberFormat="1" applyFont="1" applyFill="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9" fontId="33" fillId="0" borderId="1" xfId="1" applyFont="1" applyFill="1" applyBorder="1" applyAlignment="1" applyProtection="1">
      <alignment horizontal="center" vertical="center" wrapText="1"/>
    </xf>
    <xf numFmtId="9" fontId="32" fillId="0" borderId="1" xfId="1" applyNumberFormat="1" applyFont="1" applyBorder="1" applyAlignment="1" applyProtection="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4" fillId="7" borderId="39"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4" xfId="0" applyFont="1" applyFill="1" applyBorder="1" applyAlignment="1">
      <alignment vertical="center" wrapText="1"/>
    </xf>
    <xf numFmtId="0" fontId="19"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8" fillId="0" borderId="1" xfId="0" applyFont="1" applyBorder="1" applyAlignment="1" applyProtection="1">
      <alignment horizontal="left" vertical="center"/>
    </xf>
    <xf numFmtId="0" fontId="15" fillId="0" borderId="1"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2" fillId="0" borderId="5"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37" fillId="14" borderId="49" xfId="0" applyFont="1" applyFill="1" applyBorder="1" applyAlignment="1" applyProtection="1">
      <alignment horizontal="center" vertical="center" wrapText="1"/>
    </xf>
    <xf numFmtId="0" fontId="37" fillId="14" borderId="0" xfId="0" applyFont="1" applyFill="1" applyBorder="1" applyAlignment="1" applyProtection="1">
      <alignment horizontal="center" vertical="center" wrapText="1"/>
    </xf>
    <xf numFmtId="0" fontId="37" fillId="14" borderId="30" xfId="0" applyFont="1" applyFill="1" applyBorder="1" applyAlignment="1" applyProtection="1">
      <alignment horizontal="center" vertical="center" wrapText="1"/>
    </xf>
    <xf numFmtId="0" fontId="26" fillId="15" borderId="49" xfId="0" applyFont="1" applyFill="1" applyBorder="1" applyAlignment="1" applyProtection="1">
      <alignment horizontal="center" vertical="top" wrapText="1"/>
    </xf>
    <xf numFmtId="0" fontId="26" fillId="15" borderId="0" xfId="0" applyFont="1" applyFill="1" applyBorder="1" applyAlignment="1" applyProtection="1">
      <alignment horizontal="center" vertical="top" wrapText="1"/>
    </xf>
    <xf numFmtId="0" fontId="26" fillId="15" borderId="30" xfId="0" applyFont="1" applyFill="1" applyBorder="1" applyAlignment="1" applyProtection="1">
      <alignment horizontal="center" vertical="top" wrapText="1"/>
    </xf>
    <xf numFmtId="0" fontId="18" fillId="0" borderId="1" xfId="0" applyFont="1" applyBorder="1" applyAlignment="1" applyProtection="1">
      <alignment horizontal="left" vertical="center" wrapText="1"/>
    </xf>
    <xf numFmtId="0" fontId="12" fillId="6" borderId="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164" fontId="11" fillId="0" borderId="4" xfId="0" applyNumberFormat="1" applyFont="1" applyBorder="1" applyAlignment="1" applyProtection="1">
      <alignment horizontal="center" vertical="center"/>
    </xf>
    <xf numFmtId="164" fontId="11" fillId="0" borderId="1" xfId="0" applyNumberFormat="1" applyFont="1" applyBorder="1" applyAlignment="1" applyProtection="1">
      <alignment horizontal="center" vertical="center"/>
    </xf>
    <xf numFmtId="0" fontId="22" fillId="6" borderId="5" xfId="0" applyFont="1" applyFill="1" applyBorder="1" applyAlignment="1" applyProtection="1">
      <alignment horizontal="center" vertical="center" wrapText="1"/>
    </xf>
    <xf numFmtId="0" fontId="22" fillId="6" borderId="32"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wrapText="1"/>
    </xf>
    <xf numFmtId="0" fontId="11" fillId="5" borderId="35"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45" xfId="0" applyFont="1" applyFill="1" applyBorder="1" applyAlignment="1" applyProtection="1">
      <alignment horizontal="center" vertical="center" wrapText="1"/>
    </xf>
    <xf numFmtId="0" fontId="11" fillId="5" borderId="68"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0" fontId="11" fillId="5" borderId="67"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wrapText="1"/>
    </xf>
    <xf numFmtId="0" fontId="11" fillId="5" borderId="65"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59"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9" fontId="61" fillId="0" borderId="1" xfId="0" applyNumberFormat="1"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15" fillId="9"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7" borderId="38" xfId="0" applyFont="1" applyFill="1" applyBorder="1" applyAlignment="1" applyProtection="1">
      <alignment horizontal="center" vertical="center" wrapText="1"/>
    </xf>
    <xf numFmtId="164" fontId="11" fillId="0" borderId="67" xfId="0" applyNumberFormat="1" applyFont="1" applyBorder="1" applyAlignment="1" applyProtection="1">
      <alignment horizontal="center" vertical="center"/>
    </xf>
    <xf numFmtId="164" fontId="11" fillId="0" borderId="36" xfId="0" applyNumberFormat="1" applyFont="1" applyBorder="1" applyAlignment="1" applyProtection="1">
      <alignment horizontal="center" vertical="center"/>
    </xf>
    <xf numFmtId="164" fontId="11" fillId="0" borderId="65" xfId="0" applyNumberFormat="1" applyFont="1" applyBorder="1" applyAlignment="1" applyProtection="1">
      <alignment horizontal="center" vertical="center"/>
    </xf>
    <xf numFmtId="164" fontId="11" fillId="0" borderId="30" xfId="0" applyNumberFormat="1" applyFont="1" applyBorder="1" applyAlignment="1" applyProtection="1">
      <alignment horizontal="center" vertical="center"/>
    </xf>
    <xf numFmtId="164" fontId="11" fillId="0" borderId="7" xfId="0" applyNumberFormat="1" applyFont="1" applyBorder="1" applyAlignment="1" applyProtection="1">
      <alignment horizontal="center" vertical="center"/>
    </xf>
    <xf numFmtId="164" fontId="11" fillId="0" borderId="21" xfId="0" applyNumberFormat="1" applyFont="1" applyBorder="1" applyAlignment="1" applyProtection="1">
      <alignment horizontal="center" vertical="center"/>
    </xf>
    <xf numFmtId="164" fontId="11" fillId="0" borderId="54" xfId="0" applyNumberFormat="1" applyFont="1" applyBorder="1" applyAlignment="1" applyProtection="1">
      <alignment horizontal="center" vertical="center"/>
    </xf>
    <xf numFmtId="164" fontId="11" fillId="0" borderId="31" xfId="0" applyNumberFormat="1" applyFont="1" applyBorder="1" applyAlignment="1" applyProtection="1">
      <alignment horizontal="center" vertical="center"/>
    </xf>
    <xf numFmtId="0" fontId="50" fillId="9" borderId="9" xfId="0" applyFont="1" applyFill="1" applyBorder="1" applyAlignment="1" applyProtection="1">
      <alignment horizontal="center" vertical="center"/>
    </xf>
    <xf numFmtId="0" fontId="50" fillId="9" borderId="10" xfId="0" applyFont="1" applyFill="1" applyBorder="1" applyAlignment="1" applyProtection="1">
      <alignment horizontal="center" vertical="center"/>
    </xf>
    <xf numFmtId="0" fontId="51" fillId="9" borderId="14" xfId="0" applyFont="1" applyFill="1" applyBorder="1" applyAlignment="1" applyProtection="1">
      <alignment horizontal="center" vertical="center" wrapText="1"/>
    </xf>
    <xf numFmtId="0" fontId="51" fillId="9" borderId="15" xfId="0" applyFont="1" applyFill="1" applyBorder="1" applyAlignment="1" applyProtection="1">
      <alignment horizontal="center" vertical="center"/>
    </xf>
    <xf numFmtId="0" fontId="4" fillId="0" borderId="35" xfId="0" applyFont="1" applyFill="1" applyBorder="1" applyAlignment="1" applyProtection="1">
      <alignment horizontal="center"/>
    </xf>
    <xf numFmtId="0" fontId="4" fillId="0" borderId="44" xfId="0" applyFont="1" applyFill="1" applyBorder="1" applyAlignment="1" applyProtection="1">
      <alignment horizontal="center"/>
    </xf>
    <xf numFmtId="0" fontId="4" fillId="0" borderId="49"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5" xfId="0" applyFont="1" applyFill="1" applyBorder="1" applyAlignment="1" applyProtection="1">
      <alignment horizontal="center"/>
    </xf>
    <xf numFmtId="0" fontId="4" fillId="0" borderId="41" xfId="0" applyFont="1" applyFill="1" applyBorder="1" applyAlignment="1" applyProtection="1">
      <alignment horizontal="center"/>
    </xf>
    <xf numFmtId="0" fontId="28" fillId="0" borderId="40" xfId="0" applyFont="1" applyBorder="1" applyAlignment="1" applyProtection="1">
      <alignment horizontal="center" vertical="center"/>
    </xf>
    <xf numFmtId="0" fontId="28" fillId="0" borderId="25"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69" xfId="0" applyFont="1" applyBorder="1" applyAlignment="1" applyProtection="1">
      <alignment horizontal="center" vertical="center"/>
    </xf>
    <xf numFmtId="0" fontId="28" fillId="0" borderId="32" xfId="0" applyFont="1" applyBorder="1" applyAlignment="1" applyProtection="1">
      <alignment horizontal="center" vertical="center"/>
    </xf>
    <xf numFmtId="0" fontId="28" fillId="0" borderId="56" xfId="0" applyFont="1" applyBorder="1" applyAlignment="1" applyProtection="1">
      <alignment horizontal="center" vertical="center"/>
    </xf>
    <xf numFmtId="0" fontId="28" fillId="0" borderId="64" xfId="0" applyFont="1" applyBorder="1" applyAlignment="1" applyProtection="1">
      <alignment horizontal="center" vertical="center" wrapText="1"/>
    </xf>
    <xf numFmtId="0" fontId="28" fillId="0" borderId="5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2" fillId="6" borderId="1" xfId="0" applyFont="1" applyFill="1" applyBorder="1" applyAlignment="1" applyProtection="1">
      <alignment horizontal="center" vertical="center" wrapText="1"/>
    </xf>
    <xf numFmtId="0" fontId="16" fillId="7" borderId="17" xfId="0" applyFont="1" applyFill="1" applyBorder="1" applyAlignment="1" applyProtection="1">
      <alignment horizontal="center" vertical="center" wrapText="1"/>
    </xf>
    <xf numFmtId="0" fontId="16" fillId="7" borderId="18" xfId="0" applyFont="1" applyFill="1" applyBorder="1" applyAlignment="1" applyProtection="1">
      <alignment horizontal="center" vertical="center" wrapText="1"/>
    </xf>
    <xf numFmtId="0" fontId="16" fillId="7" borderId="19" xfId="0" applyFont="1" applyFill="1" applyBorder="1" applyAlignment="1" applyProtection="1">
      <alignment horizontal="center" vertical="center" wrapText="1"/>
    </xf>
    <xf numFmtId="9" fontId="61" fillId="0" borderId="2" xfId="0" applyNumberFormat="1" applyFont="1" applyFill="1" applyBorder="1" applyAlignment="1" applyProtection="1">
      <alignment horizontal="center" vertical="center" wrapText="1"/>
    </xf>
    <xf numFmtId="9" fontId="61" fillId="0" borderId="3" xfId="0" applyNumberFormat="1" applyFont="1" applyFill="1" applyBorder="1" applyAlignment="1" applyProtection="1">
      <alignment horizontal="center" vertical="center" wrapText="1"/>
    </xf>
    <xf numFmtId="9" fontId="61" fillId="0" borderId="4" xfId="0" applyNumberFormat="1" applyFont="1" applyFill="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xf>
    <xf numFmtId="0" fontId="15" fillId="0" borderId="1" xfId="0" applyFont="1" applyBorder="1" applyAlignment="1" applyProtection="1">
      <alignment horizontal="center"/>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5" fillId="0" borderId="0" xfId="0" applyFont="1" applyBorder="1" applyAlignment="1" applyProtection="1">
      <alignment horizontal="left" vertical="center"/>
    </xf>
    <xf numFmtId="0" fontId="37" fillId="14" borderId="17" xfId="0" applyFont="1" applyFill="1" applyBorder="1" applyAlignment="1" applyProtection="1">
      <alignment horizontal="center" vertical="center" wrapText="1"/>
    </xf>
    <xf numFmtId="0" fontId="37" fillId="14" borderId="18" xfId="0" applyFont="1" applyFill="1" applyBorder="1" applyAlignment="1" applyProtection="1">
      <alignment horizontal="center" vertical="center" wrapText="1"/>
    </xf>
    <xf numFmtId="0" fontId="37" fillId="14" borderId="19" xfId="0" applyFont="1" applyFill="1" applyBorder="1" applyAlignment="1" applyProtection="1">
      <alignment horizontal="center" vertical="center" wrapText="1"/>
    </xf>
    <xf numFmtId="0" fontId="26" fillId="15" borderId="17" xfId="0" applyFont="1" applyFill="1" applyBorder="1" applyAlignment="1" applyProtection="1">
      <alignment horizontal="center" vertical="top" wrapText="1"/>
    </xf>
    <xf numFmtId="0" fontId="26" fillId="15" borderId="18" xfId="0" applyFont="1" applyFill="1" applyBorder="1" applyAlignment="1" applyProtection="1">
      <alignment horizontal="center" vertical="top" wrapText="1"/>
    </xf>
    <xf numFmtId="0" fontId="26" fillId="15"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31" fillId="0" borderId="8" xfId="0" applyFont="1" applyBorder="1" applyAlignment="1" applyProtection="1">
      <alignment horizontal="left" vertical="center"/>
    </xf>
    <xf numFmtId="0" fontId="31" fillId="0" borderId="10"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13" xfId="0" applyFont="1" applyBorder="1" applyAlignment="1" applyProtection="1">
      <alignment horizontal="left" vertical="center"/>
    </xf>
    <xf numFmtId="0" fontId="31" fillId="0" borderId="15"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14" fontId="38" fillId="9" borderId="32" xfId="0" applyNumberFormat="1"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5" borderId="17" xfId="0" applyFont="1" applyFill="1" applyBorder="1" applyAlignment="1" applyProtection="1">
      <alignment horizontal="center" vertical="center"/>
      <protection locked="0"/>
    </xf>
    <xf numFmtId="0" fontId="26" fillId="15" borderId="18" xfId="0" applyFont="1" applyFill="1" applyBorder="1" applyAlignment="1" applyProtection="1">
      <alignment horizontal="center" vertical="center"/>
      <protection locked="0"/>
    </xf>
    <xf numFmtId="0" fontId="26" fillId="15" borderId="19" xfId="0" applyFont="1" applyFill="1" applyBorder="1" applyAlignment="1" applyProtection="1">
      <alignment horizontal="center" vertical="center"/>
      <protection locked="0"/>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0" fontId="63" fillId="0" borderId="4" xfId="11" applyFont="1" applyBorder="1" applyAlignment="1" applyProtection="1">
      <alignment horizontal="center" vertical="center" wrapText="1"/>
      <protection locked="0"/>
    </xf>
    <xf numFmtId="0" fontId="63" fillId="0" borderId="2" xfId="11" applyFont="1" applyBorder="1" applyAlignment="1" applyProtection="1">
      <alignment horizontal="center" vertical="center" wrapText="1"/>
      <protection locked="0"/>
    </xf>
    <xf numFmtId="0" fontId="63" fillId="0" borderId="3" xfId="11" applyFont="1" applyBorder="1" applyAlignment="1" applyProtection="1">
      <alignment horizontal="center" vertical="center" wrapText="1"/>
      <protection locked="0"/>
    </xf>
    <xf numFmtId="0" fontId="40" fillId="0" borderId="4" xfId="11" applyBorder="1" applyAlignment="1" applyProtection="1">
      <alignment horizontal="center" vertical="center" wrapText="1"/>
      <protection locked="0"/>
    </xf>
    <xf numFmtId="0" fontId="40" fillId="0" borderId="2" xfId="11" applyBorder="1" applyAlignment="1" applyProtection="1">
      <alignment horizontal="center" vertical="center" wrapText="1"/>
      <protection locked="0"/>
    </xf>
    <xf numFmtId="0" fontId="40" fillId="0" borderId="3" xfId="11" applyBorder="1" applyAlignment="1" applyProtection="1">
      <alignment horizontal="center" vertical="center" wrapText="1"/>
      <protection locked="0"/>
    </xf>
    <xf numFmtId="0" fontId="63" fillId="0" borderId="2" xfId="11" applyFont="1" applyFill="1" applyBorder="1" applyAlignment="1">
      <alignment horizontal="center" vertical="center" wrapText="1"/>
    </xf>
    <xf numFmtId="0" fontId="63" fillId="0" borderId="4" xfId="11" applyFont="1" applyFill="1" applyBorder="1" applyAlignment="1">
      <alignment horizontal="center" vertical="center" wrapText="1"/>
    </xf>
    <xf numFmtId="0" fontId="54" fillId="9" borderId="13" xfId="0" applyFont="1" applyFill="1" applyBorder="1" applyAlignment="1" applyProtection="1">
      <alignment horizontal="center" vertical="center" wrapText="1"/>
      <protection locked="0"/>
    </xf>
    <xf numFmtId="0" fontId="13" fillId="9" borderId="64" xfId="0" applyFont="1" applyFill="1" applyBorder="1" applyAlignment="1" applyProtection="1">
      <alignment horizontal="center" vertical="center" wrapText="1"/>
      <protection locked="0"/>
    </xf>
    <xf numFmtId="9" fontId="59" fillId="0" borderId="71" xfId="1" applyNumberFormat="1" applyFont="1" applyFill="1" applyBorder="1" applyAlignment="1" applyProtection="1">
      <alignment horizontal="center" vertical="center" wrapText="1"/>
      <protection locked="0"/>
    </xf>
    <xf numFmtId="9" fontId="59" fillId="0" borderId="71" xfId="0" applyNumberFormat="1" applyFont="1" applyBorder="1" applyAlignment="1" applyProtection="1">
      <alignment horizontal="center" vertical="center" wrapText="1"/>
      <protection locked="0"/>
    </xf>
    <xf numFmtId="9" fontId="59" fillId="0" borderId="1" xfId="0" applyNumberFormat="1" applyFont="1" applyBorder="1" applyAlignment="1" applyProtection="1">
      <alignment horizontal="center" vertical="center" wrapText="1"/>
      <protection locked="0"/>
    </xf>
    <xf numFmtId="0" fontId="63" fillId="0" borderId="38" xfId="11" applyFont="1" applyBorder="1" applyAlignment="1" applyProtection="1">
      <alignment horizontal="center" vertical="center" wrapText="1"/>
      <protection locked="0"/>
    </xf>
    <xf numFmtId="0" fontId="40" fillId="0" borderId="38" xfId="11" applyBorder="1" applyAlignment="1" applyProtection="1">
      <alignment horizontal="center" vertical="center" wrapText="1"/>
      <protection locked="0"/>
    </xf>
  </cellXfs>
  <cellStyles count="17">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2" xfId="13"/>
    <cellStyle name="Hipervínculo visitado" xfId="8" builtinId="9" hidden="1"/>
    <cellStyle name="Hipervínculo visitado" xfId="10" builtinId="9" hidden="1"/>
    <cellStyle name="Hipervínculo visitado" xfId="6" builtinId="9" hidden="1"/>
    <cellStyle name="Hipervínculo visitado" xfId="4" builtinId="9" hidden="1"/>
    <cellStyle name="Neutral 2" xfId="14"/>
    <cellStyle name="Normal" xfId="0" builtinId="0"/>
    <cellStyle name="Normal 2" xfId="2"/>
    <cellStyle name="Normal 3" xfId="12"/>
    <cellStyle name="Porcentaje" xfId="1" builtinId="5"/>
    <cellStyle name="Porcentaje 2" xfId="15"/>
    <cellStyle name="Total 2" xfId="16"/>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2017568</xdr:colOff>
      <xdr:row>4</xdr:row>
      <xdr:rowOff>432955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604693</xdr:colOff>
      <xdr:row>1</xdr:row>
      <xdr:rowOff>194831</xdr:rowOff>
    </xdr:from>
    <xdr:ext cx="2231159" cy="2108488"/>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443" y="499631"/>
          <a:ext cx="2232025" cy="212407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1" y="642936"/>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190501</xdr:rowOff>
    </xdr:to>
    <xdr:pic>
      <xdr:nvPicPr>
        <xdr:cNvPr id="2" name="Picture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0805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254001</xdr:rowOff>
    </xdr:to>
    <xdr:pic>
      <xdr:nvPicPr>
        <xdr:cNvPr id="2" name="Picture 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1440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145675</xdr:colOff>
      <xdr:row>1</xdr:row>
      <xdr:rowOff>33617</xdr:rowOff>
    </xdr:from>
    <xdr:to>
      <xdr:col>2</xdr:col>
      <xdr:colOff>1278091</xdr:colOff>
      <xdr:row>4</xdr:row>
      <xdr:rowOff>245905</xdr:rowOff>
    </xdr:to>
    <xdr:pic>
      <xdr:nvPicPr>
        <xdr:cNvPr id="2" name="Picture 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235323"/>
          <a:ext cx="1132416" cy="11535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911676</xdr:colOff>
      <xdr:row>1</xdr:row>
      <xdr:rowOff>81645</xdr:rowOff>
    </xdr:from>
    <xdr:to>
      <xdr:col>2</xdr:col>
      <xdr:colOff>2571749</xdr:colOff>
      <xdr:row>4</xdr:row>
      <xdr:rowOff>299359</xdr:rowOff>
    </xdr:to>
    <xdr:pic>
      <xdr:nvPicPr>
        <xdr:cNvPr id="2" name="Picture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8426" y="557895"/>
          <a:ext cx="1660073" cy="160564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98" t="s">
        <v>0</v>
      </c>
      <c r="C2" s="298"/>
      <c r="D2" s="298"/>
      <c r="E2" s="298"/>
      <c r="F2" s="298"/>
      <c r="G2" s="298"/>
      <c r="H2" s="298"/>
      <c r="I2" s="298"/>
    </row>
    <row r="3" spans="1:9" x14ac:dyDescent="0.25">
      <c r="B3" s="308" t="s">
        <v>1</v>
      </c>
      <c r="C3" s="308"/>
      <c r="D3" s="308"/>
      <c r="E3" s="308"/>
      <c r="F3" s="308"/>
      <c r="G3" s="308"/>
      <c r="H3" s="308"/>
      <c r="I3" s="308"/>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302" t="s">
        <v>11</v>
      </c>
      <c r="D9" s="5" t="s">
        <v>12</v>
      </c>
      <c r="E9" s="20"/>
      <c r="F9" s="7"/>
      <c r="I9" s="8"/>
    </row>
    <row r="10" spans="1:9" x14ac:dyDescent="0.25">
      <c r="C10" s="302"/>
      <c r="D10" s="5" t="s">
        <v>13</v>
      </c>
      <c r="E10" s="20"/>
    </row>
    <row r="12" spans="1:9" x14ac:dyDescent="0.25">
      <c r="A12" s="303" t="s">
        <v>14</v>
      </c>
      <c r="B12" s="304"/>
      <c r="C12" s="304"/>
      <c r="D12" s="304"/>
      <c r="E12" s="304"/>
      <c r="F12" s="304"/>
      <c r="G12" s="304"/>
      <c r="H12" s="304"/>
      <c r="I12" s="305"/>
    </row>
    <row r="13" spans="1:9" x14ac:dyDescent="0.25">
      <c r="A13" s="303" t="s">
        <v>15</v>
      </c>
      <c r="B13" s="304"/>
      <c r="C13" s="304"/>
      <c r="D13" s="304"/>
      <c r="E13" s="304"/>
      <c r="F13" s="304"/>
      <c r="G13" s="304"/>
      <c r="H13" s="304"/>
      <c r="I13" s="305"/>
    </row>
    <row r="14" spans="1:9" x14ac:dyDescent="0.25">
      <c r="A14" s="309"/>
      <c r="B14" s="310"/>
      <c r="C14" s="310"/>
      <c r="D14" s="310"/>
      <c r="E14" s="310"/>
      <c r="F14" s="310"/>
      <c r="G14" s="311"/>
      <c r="H14" s="300" t="s">
        <v>16</v>
      </c>
      <c r="I14" s="301"/>
    </row>
    <row r="15" spans="1:9" ht="28.5" x14ac:dyDescent="0.25">
      <c r="A15" s="164" t="s">
        <v>17</v>
      </c>
      <c r="B15" s="22" t="s">
        <v>18</v>
      </c>
      <c r="C15" s="35" t="s">
        <v>19</v>
      </c>
      <c r="D15" s="22" t="s">
        <v>20</v>
      </c>
      <c r="E15" s="164" t="s">
        <v>21</v>
      </c>
      <c r="F15" s="164" t="s">
        <v>22</v>
      </c>
      <c r="G15" s="49" t="s">
        <v>23</v>
      </c>
      <c r="H15" s="164" t="s">
        <v>24</v>
      </c>
      <c r="I15" s="164" t="s">
        <v>25</v>
      </c>
    </row>
    <row r="16" spans="1:9" ht="30" x14ac:dyDescent="0.25">
      <c r="A16" s="306" t="s">
        <v>26</v>
      </c>
      <c r="B16" s="307">
        <v>0.3</v>
      </c>
      <c r="C16" s="299" t="s">
        <v>27</v>
      </c>
      <c r="D16" s="10" t="s">
        <v>28</v>
      </c>
      <c r="E16" s="285">
        <v>4</v>
      </c>
      <c r="F16" s="285" t="s">
        <v>29</v>
      </c>
      <c r="G16" s="299" t="s">
        <v>30</v>
      </c>
      <c r="H16" s="285"/>
      <c r="I16" s="288"/>
    </row>
    <row r="17" spans="1:9" ht="56.25" customHeight="1" x14ac:dyDescent="0.25">
      <c r="A17" s="306"/>
      <c r="B17" s="306"/>
      <c r="C17" s="299"/>
      <c r="D17" s="11" t="s">
        <v>31</v>
      </c>
      <c r="E17" s="286"/>
      <c r="F17" s="286"/>
      <c r="G17" s="299"/>
      <c r="H17" s="286"/>
      <c r="I17" s="288"/>
    </row>
    <row r="18" spans="1:9" ht="25.5" customHeight="1" x14ac:dyDescent="0.25">
      <c r="A18" s="306"/>
      <c r="B18" s="306"/>
      <c r="C18" s="299"/>
      <c r="D18" s="11" t="s">
        <v>32</v>
      </c>
      <c r="E18" s="286"/>
      <c r="F18" s="286"/>
      <c r="G18" s="299"/>
      <c r="H18" s="286"/>
      <c r="I18" s="288"/>
    </row>
    <row r="19" spans="1:9" ht="49.5" customHeight="1" x14ac:dyDescent="0.25">
      <c r="A19" s="306"/>
      <c r="B19" s="306"/>
      <c r="C19" s="299"/>
      <c r="D19" s="11" t="s">
        <v>33</v>
      </c>
      <c r="E19" s="287"/>
      <c r="F19" s="287"/>
      <c r="G19" s="299"/>
      <c r="H19" s="287"/>
      <c r="I19" s="288"/>
    </row>
    <row r="20" spans="1:9" ht="82.5" customHeight="1" x14ac:dyDescent="0.25">
      <c r="A20" s="295" t="s">
        <v>34</v>
      </c>
      <c r="B20" s="292">
        <v>0.3</v>
      </c>
      <c r="C20" s="285" t="s">
        <v>35</v>
      </c>
      <c r="D20" s="11" t="s">
        <v>36</v>
      </c>
      <c r="E20" s="285">
        <v>20</v>
      </c>
      <c r="F20" s="285" t="s">
        <v>37</v>
      </c>
      <c r="G20" s="163" t="s">
        <v>38</v>
      </c>
      <c r="H20" s="285"/>
      <c r="I20" s="289"/>
    </row>
    <row r="21" spans="1:9" ht="68.25" customHeight="1" x14ac:dyDescent="0.25">
      <c r="A21" s="296"/>
      <c r="B21" s="293"/>
      <c r="C21" s="286"/>
      <c r="D21" s="11" t="s">
        <v>39</v>
      </c>
      <c r="E21" s="286"/>
      <c r="F21" s="286"/>
      <c r="G21" s="163" t="s">
        <v>40</v>
      </c>
      <c r="H21" s="286"/>
      <c r="I21" s="290"/>
    </row>
    <row r="22" spans="1:9" ht="66" customHeight="1" x14ac:dyDescent="0.25">
      <c r="A22" s="297"/>
      <c r="B22" s="294"/>
      <c r="C22" s="287"/>
      <c r="D22" s="11" t="s">
        <v>41</v>
      </c>
      <c r="E22" s="287"/>
      <c r="F22" s="287"/>
      <c r="G22" s="163" t="s">
        <v>42</v>
      </c>
      <c r="H22" s="287"/>
      <c r="I22" s="291"/>
    </row>
    <row r="23" spans="1:9" ht="97.5" customHeight="1" x14ac:dyDescent="0.25">
      <c r="A23" s="295" t="s">
        <v>43</v>
      </c>
      <c r="B23" s="292">
        <v>0.4</v>
      </c>
      <c r="C23" s="285" t="s">
        <v>44</v>
      </c>
      <c r="D23" s="11" t="s">
        <v>45</v>
      </c>
      <c r="E23" s="285">
        <v>15</v>
      </c>
      <c r="F23" s="285" t="s">
        <v>29</v>
      </c>
      <c r="G23" s="285" t="s">
        <v>42</v>
      </c>
      <c r="H23" s="285"/>
      <c r="I23" s="289"/>
    </row>
    <row r="24" spans="1:9" ht="55.5" customHeight="1" x14ac:dyDescent="0.25">
      <c r="A24" s="296"/>
      <c r="B24" s="293"/>
      <c r="C24" s="286"/>
      <c r="D24" s="11" t="s">
        <v>46</v>
      </c>
      <c r="E24" s="286"/>
      <c r="F24" s="286"/>
      <c r="G24" s="286"/>
      <c r="H24" s="286"/>
      <c r="I24" s="290"/>
    </row>
    <row r="25" spans="1:9" ht="55.5" customHeight="1" x14ac:dyDescent="0.25">
      <c r="A25" s="297"/>
      <c r="B25" s="294"/>
      <c r="C25" s="287"/>
      <c r="D25" s="11" t="s">
        <v>47</v>
      </c>
      <c r="E25" s="287"/>
      <c r="F25" s="287"/>
      <c r="G25" s="287"/>
      <c r="H25" s="287"/>
      <c r="I25" s="291"/>
    </row>
    <row r="26" spans="1:9" x14ac:dyDescent="0.25">
      <c r="A26" s="164" t="s">
        <v>48</v>
      </c>
      <c r="B26" s="12">
        <f>SUM(B16:B25)</f>
        <v>1</v>
      </c>
      <c r="C26" s="5"/>
      <c r="D26" s="5"/>
      <c r="E26" s="5"/>
      <c r="F26" s="11"/>
      <c r="G26" s="5"/>
      <c r="H26" s="5"/>
      <c r="I26" s="5"/>
    </row>
    <row r="27" spans="1:9" ht="4.5" customHeight="1" thickBot="1" x14ac:dyDescent="0.3">
      <c r="A27" s="13"/>
    </row>
    <row r="28" spans="1:9" ht="27" customHeight="1" x14ac:dyDescent="0.25">
      <c r="A28" s="13"/>
      <c r="C28" s="280"/>
      <c r="D28" s="281"/>
      <c r="E28" s="169"/>
      <c r="F28" s="283"/>
      <c r="G28" s="284"/>
      <c r="H28" s="24"/>
    </row>
    <row r="29" spans="1:9" ht="15.75" thickBot="1" x14ac:dyDescent="0.3">
      <c r="A29" s="13"/>
      <c r="C29" s="278" t="s">
        <v>49</v>
      </c>
      <c r="D29" s="279"/>
      <c r="E29" s="168"/>
      <c r="F29" s="279" t="s">
        <v>50</v>
      </c>
      <c r="G29" s="282"/>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600" t="s">
        <v>166</v>
      </c>
      <c r="C3" s="601"/>
      <c r="D3" s="601"/>
      <c r="E3" s="601"/>
      <c r="F3" s="601"/>
      <c r="G3" s="601"/>
      <c r="H3" s="601"/>
      <c r="I3" s="602"/>
    </row>
    <row r="4" spans="2:9" ht="15.75" thickBot="1" x14ac:dyDescent="0.3">
      <c r="B4" s="598" t="s">
        <v>167</v>
      </c>
      <c r="C4" s="594"/>
      <c r="D4" s="594"/>
      <c r="E4" s="603" t="s">
        <v>168</v>
      </c>
      <c r="F4" s="604"/>
      <c r="G4" s="605"/>
      <c r="H4" s="594" t="s">
        <v>169</v>
      </c>
      <c r="I4" s="595"/>
    </row>
    <row r="5" spans="2:9" ht="15.75" thickBot="1" x14ac:dyDescent="0.3">
      <c r="B5" s="599"/>
      <c r="C5" s="596"/>
      <c r="D5" s="596"/>
      <c r="E5" s="59">
        <v>1</v>
      </c>
      <c r="F5" s="60">
        <v>2</v>
      </c>
      <c r="G5" s="60">
        <v>3</v>
      </c>
      <c r="H5" s="596"/>
      <c r="I5" s="597"/>
    </row>
    <row r="6" spans="2:9" ht="30.75" customHeight="1" x14ac:dyDescent="0.25">
      <c r="B6" s="55">
        <v>1</v>
      </c>
      <c r="C6" s="590" t="s">
        <v>170</v>
      </c>
      <c r="D6" s="590"/>
      <c r="E6" s="61"/>
      <c r="F6" s="61"/>
      <c r="G6" s="61"/>
      <c r="H6" s="606"/>
      <c r="I6" s="607"/>
    </row>
    <row r="7" spans="2:9" ht="39" customHeight="1" x14ac:dyDescent="0.25">
      <c r="B7" s="54">
        <v>2</v>
      </c>
      <c r="C7" s="591" t="s">
        <v>171</v>
      </c>
      <c r="D7" s="591"/>
      <c r="E7" s="50"/>
      <c r="F7" s="50"/>
      <c r="G7" s="50"/>
      <c r="H7" s="588"/>
      <c r="I7" s="589"/>
    </row>
    <row r="8" spans="2:9" ht="30" customHeight="1" x14ac:dyDescent="0.25">
      <c r="B8" s="54">
        <v>3</v>
      </c>
      <c r="C8" s="591" t="s">
        <v>172</v>
      </c>
      <c r="D8" s="591"/>
      <c r="E8" s="50"/>
      <c r="F8" s="50"/>
      <c r="G8" s="50"/>
      <c r="H8" s="588"/>
      <c r="I8" s="589"/>
    </row>
    <row r="9" spans="2:9" ht="34.5" customHeight="1" x14ac:dyDescent="0.25">
      <c r="B9" s="54">
        <v>4</v>
      </c>
      <c r="C9" s="591" t="s">
        <v>173</v>
      </c>
      <c r="D9" s="591"/>
      <c r="E9" s="50"/>
      <c r="F9" s="50"/>
      <c r="G9" s="50"/>
      <c r="H9" s="588"/>
      <c r="I9" s="589"/>
    </row>
    <row r="10" spans="2:9" ht="30.75" customHeight="1" x14ac:dyDescent="0.25">
      <c r="B10" s="54">
        <v>5</v>
      </c>
      <c r="C10" s="591" t="s">
        <v>174</v>
      </c>
      <c r="D10" s="591"/>
      <c r="E10" s="50"/>
      <c r="F10" s="50"/>
      <c r="G10" s="50"/>
      <c r="H10" s="588"/>
      <c r="I10" s="589"/>
    </row>
    <row r="11" spans="2:9" ht="33.75" customHeight="1" x14ac:dyDescent="0.25">
      <c r="B11" s="54">
        <v>6</v>
      </c>
      <c r="C11" s="591" t="s">
        <v>175</v>
      </c>
      <c r="D11" s="591"/>
      <c r="E11" s="50"/>
      <c r="F11" s="50"/>
      <c r="G11" s="50"/>
      <c r="H11" s="588"/>
      <c r="I11" s="589"/>
    </row>
    <row r="12" spans="2:9" ht="25.5" customHeight="1" x14ac:dyDescent="0.25">
      <c r="B12" s="54">
        <v>7</v>
      </c>
      <c r="C12" s="591" t="s">
        <v>176</v>
      </c>
      <c r="D12" s="591"/>
      <c r="E12" s="51"/>
      <c r="F12" s="51"/>
      <c r="G12" s="51"/>
      <c r="H12" s="592"/>
      <c r="I12" s="593"/>
    </row>
    <row r="13" spans="2:9" ht="46.5" customHeight="1" x14ac:dyDescent="0.25">
      <c r="B13" s="54">
        <v>8</v>
      </c>
      <c r="C13" s="591" t="s">
        <v>177</v>
      </c>
      <c r="D13" s="591"/>
      <c r="E13" s="51"/>
      <c r="F13" s="51"/>
      <c r="G13" s="51"/>
      <c r="H13" s="592"/>
      <c r="I13" s="593"/>
    </row>
    <row r="14" spans="2:9" ht="30.75" customHeight="1" x14ac:dyDescent="0.25">
      <c r="B14" s="54">
        <v>9</v>
      </c>
      <c r="C14" s="591" t="s">
        <v>178</v>
      </c>
      <c r="D14" s="591"/>
      <c r="E14" s="51"/>
      <c r="F14" s="51"/>
      <c r="G14" s="51"/>
      <c r="H14" s="592"/>
      <c r="I14" s="593"/>
    </row>
    <row r="15" spans="2:9" x14ac:dyDescent="0.25">
      <c r="B15" s="54">
        <v>10</v>
      </c>
      <c r="C15" s="591"/>
      <c r="D15" s="591"/>
      <c r="E15" s="51"/>
      <c r="F15" s="51"/>
      <c r="G15" s="51"/>
      <c r="H15" s="592"/>
      <c r="I15" s="593"/>
    </row>
    <row r="16" spans="2:9" x14ac:dyDescent="0.25">
      <c r="B16" s="54">
        <v>11</v>
      </c>
      <c r="C16" s="591"/>
      <c r="D16" s="591"/>
      <c r="E16" s="51"/>
      <c r="F16" s="51"/>
      <c r="G16" s="51"/>
      <c r="H16" s="592"/>
      <c r="I16" s="593"/>
    </row>
    <row r="17" spans="2:9" x14ac:dyDescent="0.25">
      <c r="B17" s="54">
        <v>12</v>
      </c>
      <c r="C17" s="591"/>
      <c r="D17" s="591"/>
      <c r="E17" s="51"/>
      <c r="F17" s="51"/>
      <c r="G17" s="51"/>
      <c r="H17" s="592"/>
      <c r="I17" s="593"/>
    </row>
    <row r="18" spans="2:9" ht="15.75" thickBot="1" x14ac:dyDescent="0.3"/>
    <row r="19" spans="2:9" ht="11.25" customHeight="1" thickBot="1" x14ac:dyDescent="0.3">
      <c r="B19" s="587" t="s">
        <v>179</v>
      </c>
      <c r="C19" s="587"/>
      <c r="D19" s="587"/>
      <c r="E19" s="587"/>
      <c r="F19" s="587"/>
      <c r="G19" s="587"/>
      <c r="H19" s="587"/>
      <c r="I19" s="587"/>
    </row>
    <row r="20" spans="2:9" ht="6.75" customHeight="1" thickBot="1" x14ac:dyDescent="0.3">
      <c r="B20" s="587"/>
      <c r="C20" s="587"/>
      <c r="D20" s="587"/>
      <c r="E20" s="587"/>
      <c r="F20" s="587"/>
      <c r="G20" s="587"/>
      <c r="H20" s="587"/>
      <c r="I20" s="587"/>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8" tint="0.79998168889431442"/>
  </sheetPr>
  <dimension ref="A1:K258"/>
  <sheetViews>
    <sheetView view="pageBreakPreview" topLeftCell="A15" zoomScale="112" zoomScaleSheetLayoutView="112" workbookViewId="0">
      <selection activeCell="D21" sqref="D21"/>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2.140625" style="64" customWidth="1"/>
    <col min="5" max="5" width="29.7109375" style="63" customWidth="1"/>
    <col min="6" max="6" width="27.5703125" style="63" customWidth="1"/>
    <col min="7" max="7" width="16.140625" style="63" customWidth="1"/>
    <col min="8" max="8" width="16.5703125" style="79" customWidth="1"/>
    <col min="9" max="9" width="16.42578125" style="79" customWidth="1"/>
    <col min="10" max="16384" width="10.85546875" style="63"/>
  </cols>
  <sheetData>
    <row r="1" spans="1:11" s="197" customFormat="1" ht="24.95" customHeight="1" x14ac:dyDescent="0.25">
      <c r="A1" s="80"/>
      <c r="B1" s="609"/>
      <c r="C1" s="609"/>
      <c r="D1" s="610" t="s">
        <v>282</v>
      </c>
      <c r="E1" s="611"/>
      <c r="F1" s="612"/>
      <c r="G1" s="613" t="s">
        <v>283</v>
      </c>
      <c r="H1" s="614"/>
      <c r="J1" s="80"/>
      <c r="K1" s="80"/>
    </row>
    <row r="2" spans="1:11" s="197" customFormat="1" ht="24.95" customHeight="1" x14ac:dyDescent="0.25">
      <c r="A2" s="80"/>
      <c r="B2" s="609"/>
      <c r="C2" s="609"/>
      <c r="D2" s="610" t="s">
        <v>284</v>
      </c>
      <c r="E2" s="611"/>
      <c r="F2" s="612"/>
      <c r="G2" s="613" t="s">
        <v>285</v>
      </c>
      <c r="H2" s="614"/>
      <c r="J2" s="80"/>
      <c r="K2" s="80"/>
    </row>
    <row r="3" spans="1:11" s="197" customFormat="1" ht="24.95" customHeight="1" x14ac:dyDescent="0.25">
      <c r="A3" s="80"/>
      <c r="B3" s="609"/>
      <c r="C3" s="609"/>
      <c r="D3" s="610" t="s">
        <v>286</v>
      </c>
      <c r="E3" s="611"/>
      <c r="F3" s="612"/>
      <c r="G3" s="613" t="s">
        <v>287</v>
      </c>
      <c r="H3" s="614"/>
      <c r="J3" s="80"/>
      <c r="K3" s="80"/>
    </row>
    <row r="4" spans="1:11" s="197" customFormat="1" ht="33" customHeight="1" x14ac:dyDescent="0.25">
      <c r="A4" s="80"/>
      <c r="B4" s="609"/>
      <c r="C4" s="609"/>
      <c r="D4" s="615" t="s">
        <v>288</v>
      </c>
      <c r="E4" s="616"/>
      <c r="F4" s="617"/>
      <c r="G4" s="613" t="s">
        <v>294</v>
      </c>
      <c r="H4" s="614"/>
      <c r="J4" s="80"/>
      <c r="K4" s="80"/>
    </row>
    <row r="5" spans="1:11" x14ac:dyDescent="0.25">
      <c r="B5" s="79"/>
      <c r="C5" s="79"/>
      <c r="D5" s="79"/>
      <c r="E5" s="79"/>
      <c r="F5" s="79"/>
      <c r="G5" s="79"/>
      <c r="I5"/>
    </row>
    <row r="6" spans="1:11" ht="35.1" customHeight="1" x14ac:dyDescent="0.25">
      <c r="A6" s="142"/>
      <c r="B6" s="618" t="s">
        <v>280</v>
      </c>
      <c r="C6" s="619"/>
      <c r="D6" s="619"/>
      <c r="E6" s="619"/>
      <c r="F6" s="619"/>
      <c r="G6" s="619"/>
      <c r="H6" s="620"/>
      <c r="I6"/>
    </row>
    <row r="7" spans="1:11" ht="5.0999999999999996" customHeight="1" x14ac:dyDescent="0.25">
      <c r="A7" s="142"/>
      <c r="B7" s="143"/>
      <c r="C7" s="143"/>
      <c r="D7" s="144"/>
      <c r="E7" s="143"/>
      <c r="F7" s="143"/>
      <c r="G7" s="143"/>
      <c r="H7" s="198"/>
      <c r="I7"/>
    </row>
    <row r="8" spans="1:11" ht="21.95" customHeight="1" thickBot="1" x14ac:dyDescent="0.3">
      <c r="A8" s="142"/>
      <c r="B8" s="621" t="s">
        <v>180</v>
      </c>
      <c r="C8" s="622"/>
      <c r="D8" s="622"/>
      <c r="E8" s="622"/>
      <c r="F8" s="622"/>
      <c r="G8" s="622"/>
      <c r="H8" s="623"/>
      <c r="I8"/>
    </row>
    <row r="9" spans="1:11" s="65" customFormat="1" ht="24.75" customHeight="1" x14ac:dyDescent="0.3">
      <c r="A9" s="142"/>
      <c r="B9" s="199"/>
      <c r="C9" s="624" t="s">
        <v>181</v>
      </c>
      <c r="D9" s="624"/>
      <c r="E9" s="624"/>
      <c r="F9" s="624"/>
      <c r="G9" s="624"/>
      <c r="H9" s="237">
        <v>5</v>
      </c>
      <c r="I9"/>
    </row>
    <row r="10" spans="1:11" s="65" customFormat="1" ht="24.75" customHeight="1" x14ac:dyDescent="0.3">
      <c r="A10" s="142"/>
      <c r="B10" s="200"/>
      <c r="C10" s="608" t="s">
        <v>182</v>
      </c>
      <c r="D10" s="608"/>
      <c r="E10" s="608"/>
      <c r="F10" s="608"/>
      <c r="G10" s="608"/>
      <c r="H10" s="237">
        <v>4</v>
      </c>
      <c r="I10"/>
    </row>
    <row r="11" spans="1:11" s="65" customFormat="1" ht="24.75" customHeight="1" x14ac:dyDescent="0.3">
      <c r="A11" s="142"/>
      <c r="B11" s="200"/>
      <c r="C11" s="608" t="s">
        <v>62</v>
      </c>
      <c r="D11" s="608"/>
      <c r="E11" s="608"/>
      <c r="F11" s="608"/>
      <c r="G11" s="608"/>
      <c r="H11" s="237">
        <v>3</v>
      </c>
      <c r="I11"/>
    </row>
    <row r="12" spans="1:11" s="65" customFormat="1" ht="24.75" customHeight="1" x14ac:dyDescent="0.3">
      <c r="A12" s="142"/>
      <c r="B12" s="200"/>
      <c r="C12" s="608" t="s">
        <v>65</v>
      </c>
      <c r="D12" s="608"/>
      <c r="E12" s="608"/>
      <c r="F12" s="608"/>
      <c r="G12" s="608"/>
      <c r="H12" s="237">
        <v>2</v>
      </c>
      <c r="I12"/>
    </row>
    <row r="13" spans="1:11" s="65" customFormat="1" ht="24.75" customHeight="1" thickBot="1" x14ac:dyDescent="0.35">
      <c r="A13" s="142"/>
      <c r="B13" s="201"/>
      <c r="C13" s="624" t="s">
        <v>183</v>
      </c>
      <c r="D13" s="608"/>
      <c r="E13" s="608"/>
      <c r="F13" s="608"/>
      <c r="G13" s="608"/>
      <c r="H13" s="237">
        <v>1</v>
      </c>
      <c r="I13"/>
    </row>
    <row r="14" spans="1:11" s="65" customFormat="1" ht="9" customHeight="1" thickBot="1" x14ac:dyDescent="0.35">
      <c r="A14" s="142"/>
      <c r="B14" s="151"/>
      <c r="C14" s="152"/>
      <c r="D14" s="152"/>
      <c r="E14" s="152"/>
      <c r="F14" s="152"/>
      <c r="G14" s="152"/>
      <c r="H14" s="142"/>
      <c r="I14"/>
    </row>
    <row r="15" spans="1:11" ht="27" customHeight="1" x14ac:dyDescent="0.25">
      <c r="A15" s="142"/>
      <c r="B15" s="634" t="s">
        <v>184</v>
      </c>
      <c r="C15" s="635"/>
      <c r="D15" s="640" t="s">
        <v>185</v>
      </c>
      <c r="E15" s="185" t="s">
        <v>191</v>
      </c>
      <c r="F15" s="640" t="s">
        <v>187</v>
      </c>
      <c r="G15" s="643" t="s">
        <v>188</v>
      </c>
      <c r="H15" s="644"/>
      <c r="I15"/>
    </row>
    <row r="16" spans="1:11" ht="42.75" customHeight="1" x14ac:dyDescent="0.25">
      <c r="A16" s="142"/>
      <c r="B16" s="636"/>
      <c r="C16" s="637"/>
      <c r="D16" s="641"/>
      <c r="E16" s="202" t="s">
        <v>336</v>
      </c>
      <c r="F16" s="641"/>
      <c r="G16" s="645"/>
      <c r="H16" s="646"/>
      <c r="I16"/>
    </row>
    <row r="17" spans="1:9" ht="15.75" customHeight="1" thickBot="1" x14ac:dyDescent="0.3">
      <c r="A17" s="142"/>
      <c r="B17" s="638"/>
      <c r="C17" s="639"/>
      <c r="D17" s="642"/>
      <c r="E17" s="203">
        <v>0.2</v>
      </c>
      <c r="F17" s="642"/>
      <c r="G17" s="647"/>
      <c r="H17" s="648"/>
      <c r="I17"/>
    </row>
    <row r="18" spans="1:9" ht="47.45" customHeight="1" x14ac:dyDescent="0.25">
      <c r="A18" s="142"/>
      <c r="B18" s="625">
        <v>1</v>
      </c>
      <c r="C18" s="627" t="s">
        <v>193</v>
      </c>
      <c r="D18" s="244" t="s">
        <v>194</v>
      </c>
      <c r="E18" s="240"/>
      <c r="F18" s="629"/>
      <c r="G18" s="629">
        <f>AVERAGE(E22:E22)</f>
        <v>0</v>
      </c>
      <c r="H18" s="629"/>
      <c r="I18"/>
    </row>
    <row r="19" spans="1:9" ht="38.1" customHeight="1" x14ac:dyDescent="0.25">
      <c r="A19" s="142"/>
      <c r="B19" s="625"/>
      <c r="C19" s="627"/>
      <c r="D19" s="245" t="s">
        <v>195</v>
      </c>
      <c r="E19" s="236"/>
      <c r="F19" s="630"/>
      <c r="G19" s="630"/>
      <c r="H19" s="630"/>
      <c r="I19"/>
    </row>
    <row r="20" spans="1:9" ht="41.45" customHeight="1" x14ac:dyDescent="0.25">
      <c r="A20" s="142"/>
      <c r="B20" s="625"/>
      <c r="C20" s="627"/>
      <c r="D20" s="245" t="s">
        <v>196</v>
      </c>
      <c r="E20" s="236"/>
      <c r="F20" s="630"/>
      <c r="G20" s="630"/>
      <c r="H20" s="630"/>
      <c r="I20"/>
    </row>
    <row r="21" spans="1:9" ht="47.1" customHeight="1" x14ac:dyDescent="0.25">
      <c r="A21" s="142"/>
      <c r="B21" s="626"/>
      <c r="C21" s="628"/>
      <c r="D21" s="245" t="s">
        <v>197</v>
      </c>
      <c r="E21" s="236"/>
      <c r="F21" s="630"/>
      <c r="G21" s="630"/>
      <c r="H21" s="630"/>
      <c r="I21"/>
    </row>
    <row r="22" spans="1:9" ht="24.75" customHeight="1" x14ac:dyDescent="0.25">
      <c r="A22" s="142"/>
      <c r="B22" s="631" t="s">
        <v>198</v>
      </c>
      <c r="C22" s="632"/>
      <c r="D22" s="633"/>
      <c r="E22" s="241">
        <f>(E18+E19+E20+E21)/4</f>
        <v>0</v>
      </c>
      <c r="F22" s="630"/>
      <c r="G22" s="630"/>
      <c r="H22" s="630"/>
      <c r="I22"/>
    </row>
    <row r="23" spans="1:9" ht="24.75" customHeight="1" x14ac:dyDescent="0.25">
      <c r="A23" s="142"/>
      <c r="B23" s="649">
        <v>2</v>
      </c>
      <c r="C23" s="650" t="s">
        <v>199</v>
      </c>
      <c r="D23" s="245" t="s">
        <v>200</v>
      </c>
      <c r="E23" s="242"/>
      <c r="F23" s="630"/>
      <c r="G23" s="630">
        <f>AVERAGE(E28:E28)</f>
        <v>0</v>
      </c>
      <c r="H23" s="630"/>
      <c r="I23"/>
    </row>
    <row r="24" spans="1:9" ht="29.25" customHeight="1" x14ac:dyDescent="0.25">
      <c r="A24" s="142"/>
      <c r="B24" s="625"/>
      <c r="C24" s="627"/>
      <c r="D24" s="245" t="s">
        <v>201</v>
      </c>
      <c r="E24" s="242"/>
      <c r="F24" s="630"/>
      <c r="G24" s="630"/>
      <c r="H24" s="630"/>
      <c r="I24"/>
    </row>
    <row r="25" spans="1:9" ht="37.5" customHeight="1" x14ac:dyDescent="0.25">
      <c r="A25" s="142"/>
      <c r="B25" s="625"/>
      <c r="C25" s="627"/>
      <c r="D25" s="245" t="s">
        <v>202</v>
      </c>
      <c r="E25" s="242"/>
      <c r="F25" s="630"/>
      <c r="G25" s="630"/>
      <c r="H25" s="630"/>
      <c r="I25"/>
    </row>
    <row r="26" spans="1:9" ht="40.5" customHeight="1" x14ac:dyDescent="0.25">
      <c r="A26" s="142"/>
      <c r="B26" s="625"/>
      <c r="C26" s="627"/>
      <c r="D26" s="245" t="s">
        <v>203</v>
      </c>
      <c r="E26" s="242"/>
      <c r="F26" s="630"/>
      <c r="G26" s="630"/>
      <c r="H26" s="630"/>
      <c r="I26"/>
    </row>
    <row r="27" spans="1:9" ht="28.5" customHeight="1" x14ac:dyDescent="0.25">
      <c r="A27" s="142"/>
      <c r="B27" s="626"/>
      <c r="C27" s="628"/>
      <c r="D27" s="245" t="s">
        <v>204</v>
      </c>
      <c r="E27" s="242"/>
      <c r="F27" s="630"/>
      <c r="G27" s="630"/>
      <c r="H27" s="630"/>
      <c r="I27"/>
    </row>
    <row r="28" spans="1:9" ht="24.75" customHeight="1" x14ac:dyDescent="0.25">
      <c r="A28" s="142"/>
      <c r="B28" s="631" t="s">
        <v>198</v>
      </c>
      <c r="C28" s="632"/>
      <c r="D28" s="633"/>
      <c r="E28" s="241">
        <f>(E23+E24+E25+E26+E27)/5</f>
        <v>0</v>
      </c>
      <c r="F28" s="630"/>
      <c r="G28" s="630"/>
      <c r="H28" s="630"/>
      <c r="I28"/>
    </row>
    <row r="29" spans="1:9" ht="24.75" customHeight="1" x14ac:dyDescent="0.25">
      <c r="A29" s="142"/>
      <c r="B29" s="649">
        <v>3</v>
      </c>
      <c r="C29" s="650" t="s">
        <v>205</v>
      </c>
      <c r="D29" s="245" t="s">
        <v>206</v>
      </c>
      <c r="E29" s="242"/>
      <c r="F29" s="651"/>
      <c r="G29" s="630">
        <f>AVERAGE(E34:E34)</f>
        <v>0</v>
      </c>
      <c r="H29" s="630"/>
      <c r="I29"/>
    </row>
    <row r="30" spans="1:9" ht="33.75" customHeight="1" x14ac:dyDescent="0.25">
      <c r="A30" s="142"/>
      <c r="B30" s="625"/>
      <c r="C30" s="627"/>
      <c r="D30" s="245" t="s">
        <v>207</v>
      </c>
      <c r="E30" s="242"/>
      <c r="F30" s="651"/>
      <c r="G30" s="630"/>
      <c r="H30" s="630"/>
      <c r="I30"/>
    </row>
    <row r="31" spans="1:9" ht="15" customHeight="1" x14ac:dyDescent="0.25">
      <c r="A31" s="142"/>
      <c r="B31" s="625"/>
      <c r="C31" s="627"/>
      <c r="D31" s="245" t="s">
        <v>208</v>
      </c>
      <c r="E31" s="242"/>
      <c r="F31" s="651"/>
      <c r="G31" s="630"/>
      <c r="H31" s="630"/>
      <c r="I31"/>
    </row>
    <row r="32" spans="1:9" ht="27.75" customHeight="1" x14ac:dyDescent="0.25">
      <c r="A32" s="142"/>
      <c r="B32" s="625"/>
      <c r="C32" s="627"/>
      <c r="D32" s="245" t="s">
        <v>209</v>
      </c>
      <c r="E32" s="242"/>
      <c r="F32" s="651"/>
      <c r="G32" s="630"/>
      <c r="H32" s="630"/>
      <c r="I32"/>
    </row>
    <row r="33" spans="1:9" ht="36" customHeight="1" x14ac:dyDescent="0.25">
      <c r="A33" s="142"/>
      <c r="B33" s="626"/>
      <c r="C33" s="628"/>
      <c r="D33" s="245" t="s">
        <v>210</v>
      </c>
      <c r="E33" s="242"/>
      <c r="F33" s="651"/>
      <c r="G33" s="630"/>
      <c r="H33" s="630"/>
      <c r="I33"/>
    </row>
    <row r="34" spans="1:9" ht="24.75" customHeight="1" x14ac:dyDescent="0.25">
      <c r="A34" s="142"/>
      <c r="B34" s="631" t="s">
        <v>198</v>
      </c>
      <c r="C34" s="632"/>
      <c r="D34" s="633"/>
      <c r="E34" s="241">
        <f>(E29+E30+E31+E32+E33)/5</f>
        <v>0</v>
      </c>
      <c r="F34" s="651"/>
      <c r="G34" s="630"/>
      <c r="H34" s="630"/>
      <c r="I34"/>
    </row>
    <row r="35" spans="1:9" ht="34.5" customHeight="1" x14ac:dyDescent="0.25">
      <c r="A35" s="142"/>
      <c r="B35" s="649">
        <v>4</v>
      </c>
      <c r="C35" s="650" t="s">
        <v>211</v>
      </c>
      <c r="D35" s="246" t="s">
        <v>212</v>
      </c>
      <c r="E35" s="243"/>
      <c r="F35" s="652"/>
      <c r="G35" s="630">
        <f>AVERAGE(E39:E39)</f>
        <v>0</v>
      </c>
      <c r="H35" s="630"/>
      <c r="I35"/>
    </row>
    <row r="36" spans="1:9" ht="24.75" customHeight="1" x14ac:dyDescent="0.25">
      <c r="A36" s="142"/>
      <c r="B36" s="625"/>
      <c r="C36" s="627"/>
      <c r="D36" s="246" t="s">
        <v>213</v>
      </c>
      <c r="E36" s="243"/>
      <c r="F36" s="652"/>
      <c r="G36" s="630"/>
      <c r="H36" s="630"/>
      <c r="I36"/>
    </row>
    <row r="37" spans="1:9" ht="24.75" customHeight="1" x14ac:dyDescent="0.25">
      <c r="A37" s="142"/>
      <c r="B37" s="625"/>
      <c r="C37" s="627"/>
      <c r="D37" s="246" t="s">
        <v>214</v>
      </c>
      <c r="E37" s="243"/>
      <c r="F37" s="652"/>
      <c r="G37" s="630"/>
      <c r="H37" s="630"/>
      <c r="I37"/>
    </row>
    <row r="38" spans="1:9" ht="36.75" customHeight="1" x14ac:dyDescent="0.25">
      <c r="A38" s="142"/>
      <c r="B38" s="626"/>
      <c r="C38" s="628"/>
      <c r="D38" s="246" t="s">
        <v>215</v>
      </c>
      <c r="E38" s="243"/>
      <c r="F38" s="652"/>
      <c r="G38" s="630"/>
      <c r="H38" s="630"/>
      <c r="I38"/>
    </row>
    <row r="39" spans="1:9" ht="24.75" customHeight="1" x14ac:dyDescent="0.25">
      <c r="A39" s="142"/>
      <c r="B39" s="631" t="s">
        <v>198</v>
      </c>
      <c r="C39" s="632"/>
      <c r="D39" s="633"/>
      <c r="E39" s="241">
        <f>(E35+E36+E37+E38)/4</f>
        <v>0</v>
      </c>
      <c r="F39" s="652"/>
      <c r="G39" s="630"/>
      <c r="H39" s="630"/>
      <c r="I39"/>
    </row>
    <row r="40" spans="1:9" ht="25.5" customHeight="1" x14ac:dyDescent="0.25">
      <c r="A40" s="142"/>
      <c r="B40" s="649">
        <v>5</v>
      </c>
      <c r="C40" s="650" t="s">
        <v>216</v>
      </c>
      <c r="D40" s="245" t="s">
        <v>217</v>
      </c>
      <c r="E40" s="236"/>
      <c r="F40" s="630"/>
      <c r="G40" s="630">
        <f>AVERAGE(E45:E45)</f>
        <v>0</v>
      </c>
      <c r="H40" s="630"/>
      <c r="I40"/>
    </row>
    <row r="41" spans="1:9" ht="27" customHeight="1" x14ac:dyDescent="0.25">
      <c r="A41" s="142"/>
      <c r="B41" s="625"/>
      <c r="C41" s="627"/>
      <c r="D41" s="245" t="s">
        <v>218</v>
      </c>
      <c r="E41" s="236"/>
      <c r="F41" s="630"/>
      <c r="G41" s="630"/>
      <c r="H41" s="630"/>
      <c r="I41"/>
    </row>
    <row r="42" spans="1:9" ht="38.25" customHeight="1" x14ac:dyDescent="0.25">
      <c r="A42" s="142"/>
      <c r="B42" s="625"/>
      <c r="C42" s="627"/>
      <c r="D42" s="245" t="s">
        <v>219</v>
      </c>
      <c r="E42" s="236"/>
      <c r="F42" s="630"/>
      <c r="G42" s="630"/>
      <c r="H42" s="630"/>
      <c r="I42"/>
    </row>
    <row r="43" spans="1:9" ht="24" customHeight="1" x14ac:dyDescent="0.25">
      <c r="A43" s="142"/>
      <c r="B43" s="625"/>
      <c r="C43" s="627"/>
      <c r="D43" s="245" t="s">
        <v>220</v>
      </c>
      <c r="E43" s="236"/>
      <c r="F43" s="630"/>
      <c r="G43" s="630"/>
      <c r="H43" s="630"/>
      <c r="I43"/>
    </row>
    <row r="44" spans="1:9" ht="26.25" customHeight="1" x14ac:dyDescent="0.25">
      <c r="A44" s="142"/>
      <c r="B44" s="626"/>
      <c r="C44" s="628"/>
      <c r="D44" s="245" t="s">
        <v>221</v>
      </c>
      <c r="E44" s="236"/>
      <c r="F44" s="630"/>
      <c r="G44" s="630"/>
      <c r="H44" s="630"/>
      <c r="I44"/>
    </row>
    <row r="45" spans="1:9" ht="24.75" customHeight="1" x14ac:dyDescent="0.25">
      <c r="A45" s="142"/>
      <c r="B45" s="631" t="s">
        <v>198</v>
      </c>
      <c r="C45" s="632"/>
      <c r="D45" s="633"/>
      <c r="E45" s="241">
        <f>(E40+E41+E42+E43+E44)/5</f>
        <v>0</v>
      </c>
      <c r="F45" s="630"/>
      <c r="G45" s="630"/>
      <c r="H45" s="630"/>
      <c r="I45"/>
    </row>
    <row r="46" spans="1:9" ht="24.75" customHeight="1" x14ac:dyDescent="0.25">
      <c r="A46" s="142"/>
      <c r="B46" s="649">
        <v>6</v>
      </c>
      <c r="C46" s="650" t="s">
        <v>222</v>
      </c>
      <c r="D46" s="245" t="s">
        <v>223</v>
      </c>
      <c r="E46" s="242"/>
      <c r="F46" s="630"/>
      <c r="G46" s="630">
        <f>AVERAGE(E52:E52)</f>
        <v>0</v>
      </c>
      <c r="H46" s="630"/>
      <c r="I46"/>
    </row>
    <row r="47" spans="1:9" ht="36" customHeight="1" x14ac:dyDescent="0.25">
      <c r="A47" s="142"/>
      <c r="B47" s="625"/>
      <c r="C47" s="627"/>
      <c r="D47" s="245" t="s">
        <v>224</v>
      </c>
      <c r="E47" s="242"/>
      <c r="F47" s="630"/>
      <c r="G47" s="630"/>
      <c r="H47" s="630"/>
      <c r="I47"/>
    </row>
    <row r="48" spans="1:9" ht="24.75" customHeight="1" x14ac:dyDescent="0.25">
      <c r="A48" s="142"/>
      <c r="B48" s="625"/>
      <c r="C48" s="627"/>
      <c r="D48" s="245" t="s">
        <v>225</v>
      </c>
      <c r="E48" s="242"/>
      <c r="F48" s="630"/>
      <c r="G48" s="630"/>
      <c r="H48" s="630"/>
      <c r="I48"/>
    </row>
    <row r="49" spans="1:9" ht="15.75" customHeight="1" x14ac:dyDescent="0.25">
      <c r="A49" s="142"/>
      <c r="B49" s="625"/>
      <c r="C49" s="627"/>
      <c r="D49" s="245" t="s">
        <v>226</v>
      </c>
      <c r="E49" s="242"/>
      <c r="F49" s="630"/>
      <c r="G49" s="630"/>
      <c r="H49" s="630"/>
      <c r="I49"/>
    </row>
    <row r="50" spans="1:9" ht="12.75" customHeight="1" x14ac:dyDescent="0.25">
      <c r="A50" s="142"/>
      <c r="B50" s="625"/>
      <c r="C50" s="627"/>
      <c r="D50" s="245" t="s">
        <v>227</v>
      </c>
      <c r="E50" s="242"/>
      <c r="F50" s="630"/>
      <c r="G50" s="630"/>
      <c r="H50" s="630"/>
      <c r="I50"/>
    </row>
    <row r="51" spans="1:9" ht="15" customHeight="1" x14ac:dyDescent="0.25">
      <c r="A51" s="142"/>
      <c r="B51" s="626"/>
      <c r="C51" s="628"/>
      <c r="D51" s="245" t="s">
        <v>228</v>
      </c>
      <c r="E51" s="242"/>
      <c r="F51" s="630"/>
      <c r="G51" s="630"/>
      <c r="H51" s="630"/>
      <c r="I51"/>
    </row>
    <row r="52" spans="1:9" ht="24.75" customHeight="1" x14ac:dyDescent="0.25">
      <c r="A52" s="142"/>
      <c r="B52" s="631" t="s">
        <v>198</v>
      </c>
      <c r="C52" s="632"/>
      <c r="D52" s="633"/>
      <c r="E52" s="241">
        <f>(E46+E47+E48+E49+E50+E51)/6</f>
        <v>0</v>
      </c>
      <c r="F52" s="630"/>
      <c r="G52" s="630"/>
      <c r="H52" s="630"/>
      <c r="I52"/>
    </row>
    <row r="53" spans="1:9" ht="24.75" customHeight="1" x14ac:dyDescent="0.25">
      <c r="A53" s="142"/>
      <c r="B53" s="649">
        <v>7</v>
      </c>
      <c r="C53" s="650" t="s">
        <v>229</v>
      </c>
      <c r="D53" s="245" t="s">
        <v>230</v>
      </c>
      <c r="E53" s="242"/>
      <c r="F53" s="651"/>
      <c r="G53" s="630">
        <f>AVERAGE(E57:E57)</f>
        <v>0</v>
      </c>
      <c r="H53" s="630"/>
      <c r="I53"/>
    </row>
    <row r="54" spans="1:9" ht="47.25" customHeight="1" x14ac:dyDescent="0.25">
      <c r="A54" s="142"/>
      <c r="B54" s="625"/>
      <c r="C54" s="627"/>
      <c r="D54" s="245" t="s">
        <v>231</v>
      </c>
      <c r="E54" s="242"/>
      <c r="F54" s="651"/>
      <c r="G54" s="630"/>
      <c r="H54" s="630"/>
      <c r="I54"/>
    </row>
    <row r="55" spans="1:9" ht="14.25" customHeight="1" x14ac:dyDescent="0.25">
      <c r="A55" s="142"/>
      <c r="B55" s="625"/>
      <c r="C55" s="627"/>
      <c r="D55" s="245" t="s">
        <v>232</v>
      </c>
      <c r="E55" s="242"/>
      <c r="F55" s="651"/>
      <c r="G55" s="630"/>
      <c r="H55" s="630"/>
      <c r="I55"/>
    </row>
    <row r="56" spans="1:9" ht="27" customHeight="1" x14ac:dyDescent="0.25">
      <c r="A56" s="142"/>
      <c r="B56" s="626"/>
      <c r="C56" s="628"/>
      <c r="D56" s="245" t="s">
        <v>233</v>
      </c>
      <c r="E56" s="242"/>
      <c r="F56" s="651"/>
      <c r="G56" s="630"/>
      <c r="H56" s="630"/>
      <c r="I56"/>
    </row>
    <row r="57" spans="1:9" ht="24.75" customHeight="1" x14ac:dyDescent="0.25">
      <c r="A57" s="142"/>
      <c r="B57" s="631" t="s">
        <v>198</v>
      </c>
      <c r="C57" s="632"/>
      <c r="D57" s="633"/>
      <c r="E57" s="241">
        <f>(E53+E54+E55+E56)/4</f>
        <v>0</v>
      </c>
      <c r="F57" s="651"/>
      <c r="G57" s="630"/>
      <c r="H57" s="630"/>
      <c r="I57"/>
    </row>
    <row r="58" spans="1:9" ht="34.5" customHeight="1" x14ac:dyDescent="0.25">
      <c r="A58" s="142"/>
      <c r="B58" s="649">
        <v>8</v>
      </c>
      <c r="C58" s="650" t="s">
        <v>234</v>
      </c>
      <c r="D58" s="246" t="s">
        <v>235</v>
      </c>
      <c r="E58" s="243"/>
      <c r="F58" s="656"/>
      <c r="G58" s="630">
        <f>AVERAGE(E65:E65)</f>
        <v>0</v>
      </c>
      <c r="H58" s="630"/>
      <c r="I58"/>
    </row>
    <row r="59" spans="1:9" ht="24.75" customHeight="1" x14ac:dyDescent="0.25">
      <c r="A59" s="142"/>
      <c r="B59" s="625"/>
      <c r="C59" s="627"/>
      <c r="D59" s="246" t="s">
        <v>236</v>
      </c>
      <c r="E59" s="243"/>
      <c r="F59" s="656"/>
      <c r="G59" s="630"/>
      <c r="H59" s="630"/>
      <c r="I59"/>
    </row>
    <row r="60" spans="1:9" ht="24.75" customHeight="1" x14ac:dyDescent="0.25">
      <c r="A60" s="142"/>
      <c r="B60" s="625"/>
      <c r="C60" s="627"/>
      <c r="D60" s="246" t="s">
        <v>237</v>
      </c>
      <c r="E60" s="243"/>
      <c r="F60" s="656"/>
      <c r="G60" s="630"/>
      <c r="H60" s="630"/>
      <c r="I60"/>
    </row>
    <row r="61" spans="1:9" ht="36.75" customHeight="1" x14ac:dyDescent="0.25">
      <c r="A61" s="142"/>
      <c r="B61" s="625"/>
      <c r="C61" s="627"/>
      <c r="D61" s="246" t="s">
        <v>238</v>
      </c>
      <c r="E61" s="243"/>
      <c r="F61" s="656"/>
      <c r="G61" s="630"/>
      <c r="H61" s="630"/>
      <c r="I61"/>
    </row>
    <row r="62" spans="1:9" ht="44.25" customHeight="1" x14ac:dyDescent="0.25">
      <c r="A62" s="142"/>
      <c r="B62" s="625"/>
      <c r="C62" s="627"/>
      <c r="D62" s="246" t="s">
        <v>239</v>
      </c>
      <c r="E62" s="243"/>
      <c r="F62" s="656"/>
      <c r="G62" s="630"/>
      <c r="H62" s="630"/>
      <c r="I62"/>
    </row>
    <row r="63" spans="1:9" ht="32.25" customHeight="1" x14ac:dyDescent="0.25">
      <c r="A63" s="142"/>
      <c r="B63" s="625"/>
      <c r="C63" s="627"/>
      <c r="D63" s="246" t="s">
        <v>240</v>
      </c>
      <c r="E63" s="243"/>
      <c r="F63" s="656"/>
      <c r="G63" s="630"/>
      <c r="H63" s="630"/>
      <c r="I63"/>
    </row>
    <row r="64" spans="1:9" ht="26.25" customHeight="1" x14ac:dyDescent="0.25">
      <c r="A64" s="142"/>
      <c r="B64" s="626"/>
      <c r="C64" s="628"/>
      <c r="D64" s="246" t="s">
        <v>241</v>
      </c>
      <c r="E64" s="243"/>
      <c r="F64" s="656"/>
      <c r="G64" s="630"/>
      <c r="H64" s="630"/>
      <c r="I64"/>
    </row>
    <row r="65" spans="1:10" ht="24.75" customHeight="1" x14ac:dyDescent="0.25">
      <c r="A65" s="142"/>
      <c r="B65" s="631" t="s">
        <v>198</v>
      </c>
      <c r="C65" s="632"/>
      <c r="D65" s="633"/>
      <c r="E65" s="241">
        <f>(E58+E59+E60+E61+E62+E63+E64)/7</f>
        <v>0</v>
      </c>
      <c r="F65" s="656"/>
      <c r="G65" s="630"/>
      <c r="H65" s="630"/>
      <c r="I65"/>
    </row>
    <row r="66" spans="1:10" ht="24.75" customHeight="1" x14ac:dyDescent="0.25">
      <c r="A66" s="142"/>
      <c r="B66" s="649">
        <v>9</v>
      </c>
      <c r="C66" s="650" t="s">
        <v>242</v>
      </c>
      <c r="D66" s="246" t="s">
        <v>243</v>
      </c>
      <c r="E66" s="243"/>
      <c r="F66" s="656"/>
      <c r="G66" s="630">
        <f>AVERAGE(E70:E70)</f>
        <v>0</v>
      </c>
      <c r="H66" s="630"/>
      <c r="I66"/>
    </row>
    <row r="67" spans="1:10" ht="24.75" customHeight="1" x14ac:dyDescent="0.25">
      <c r="A67" s="142"/>
      <c r="B67" s="625"/>
      <c r="C67" s="627"/>
      <c r="D67" s="246" t="s">
        <v>244</v>
      </c>
      <c r="E67" s="243"/>
      <c r="F67" s="656"/>
      <c r="G67" s="630"/>
      <c r="H67" s="630"/>
      <c r="I67"/>
    </row>
    <row r="68" spans="1:10" ht="24.75" customHeight="1" x14ac:dyDescent="0.25">
      <c r="A68" s="142"/>
      <c r="B68" s="625"/>
      <c r="C68" s="627"/>
      <c r="D68" s="246" t="s">
        <v>245</v>
      </c>
      <c r="E68" s="243"/>
      <c r="F68" s="656"/>
      <c r="G68" s="630"/>
      <c r="H68" s="630"/>
      <c r="I68"/>
    </row>
    <row r="69" spans="1:10" ht="34.5" customHeight="1" x14ac:dyDescent="0.25">
      <c r="A69" s="142"/>
      <c r="B69" s="626"/>
      <c r="C69" s="628"/>
      <c r="D69" s="245" t="s">
        <v>246</v>
      </c>
      <c r="E69" s="243"/>
      <c r="F69" s="656"/>
      <c r="G69" s="630"/>
      <c r="H69" s="630"/>
      <c r="I69"/>
    </row>
    <row r="70" spans="1:10" ht="24.75" customHeight="1" x14ac:dyDescent="0.25">
      <c r="A70" s="142"/>
      <c r="B70" s="631" t="s">
        <v>48</v>
      </c>
      <c r="C70" s="632"/>
      <c r="D70" s="633"/>
      <c r="E70" s="241">
        <f>(E66+E67+E68+E69)/4</f>
        <v>0</v>
      </c>
      <c r="F70" s="656"/>
      <c r="G70" s="630"/>
      <c r="H70" s="630"/>
      <c r="I70"/>
    </row>
    <row r="71" spans="1:10" ht="15.75" thickBot="1" x14ac:dyDescent="0.3">
      <c r="A71" s="142"/>
      <c r="B71" s="80"/>
      <c r="C71" s="80"/>
      <c r="D71" s="81"/>
      <c r="E71" s="80"/>
      <c r="F71" s="80"/>
      <c r="G71" s="80"/>
      <c r="H71" s="80"/>
      <c r="I71"/>
    </row>
    <row r="72" spans="1:10" ht="18.75" customHeight="1" thickBot="1" x14ac:dyDescent="0.3">
      <c r="A72" s="142"/>
      <c r="B72" s="82"/>
      <c r="C72" s="82"/>
      <c r="D72" s="82"/>
      <c r="E72" s="204"/>
      <c r="F72" s="205"/>
      <c r="G72" s="206">
        <f>AVERAGE(G18:G70)</f>
        <v>0</v>
      </c>
      <c r="H72" s="80"/>
      <c r="I72"/>
    </row>
    <row r="73" spans="1:10" ht="36" customHeight="1" x14ac:dyDescent="0.25">
      <c r="A73" s="142"/>
      <c r="B73" s="142"/>
      <c r="C73" s="142"/>
      <c r="D73" s="154"/>
      <c r="E73" s="142"/>
      <c r="F73" s="142"/>
      <c r="G73" s="142"/>
      <c r="H73" s="80"/>
      <c r="I73"/>
      <c r="J73"/>
    </row>
    <row r="74" spans="1:10" ht="30" customHeight="1" x14ac:dyDescent="0.25">
      <c r="A74" s="142"/>
      <c r="B74" s="142"/>
      <c r="C74" s="186" t="s">
        <v>120</v>
      </c>
      <c r="D74" s="207"/>
      <c r="E74" s="142"/>
      <c r="F74" s="208"/>
      <c r="G74" s="653"/>
      <c r="H74" s="653"/>
      <c r="I74"/>
      <c r="J74"/>
    </row>
    <row r="75" spans="1:10" ht="30" customHeight="1" x14ac:dyDescent="0.25">
      <c r="A75" s="142"/>
      <c r="B75" s="142"/>
      <c r="C75" s="186" t="s">
        <v>121</v>
      </c>
      <c r="D75" s="186"/>
      <c r="E75" s="142"/>
      <c r="F75" s="256" t="s">
        <v>310</v>
      </c>
      <c r="G75" s="654" t="s">
        <v>335</v>
      </c>
      <c r="H75" s="655"/>
      <c r="I75"/>
      <c r="J75"/>
    </row>
    <row r="76" spans="1:10" x14ac:dyDescent="0.25">
      <c r="A76" s="142"/>
      <c r="B76" s="142"/>
      <c r="C76" s="142"/>
      <c r="D76" s="142"/>
      <c r="E76" s="142"/>
      <c r="F76" s="142"/>
      <c r="G76" s="142"/>
      <c r="H76" s="142"/>
      <c r="I76"/>
      <c r="J76"/>
    </row>
    <row r="77" spans="1:10" x14ac:dyDescent="0.25">
      <c r="A77"/>
      <c r="H77"/>
      <c r="I77"/>
    </row>
    <row r="78" spans="1:10" x14ac:dyDescent="0.25">
      <c r="A78"/>
      <c r="H78"/>
      <c r="I78"/>
    </row>
    <row r="79" spans="1:10" x14ac:dyDescent="0.25">
      <c r="A79"/>
      <c r="H79"/>
      <c r="I79"/>
    </row>
    <row r="80" spans="1:10"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row r="86" spans="1:9" x14ac:dyDescent="0.25">
      <c r="A86"/>
      <c r="H86"/>
      <c r="I86"/>
    </row>
    <row r="87" spans="1:9" x14ac:dyDescent="0.25">
      <c r="A87"/>
      <c r="H87"/>
      <c r="I87"/>
    </row>
    <row r="88" spans="1:9" x14ac:dyDescent="0.25">
      <c r="A88"/>
      <c r="H88"/>
      <c r="I88"/>
    </row>
    <row r="89" spans="1:9" x14ac:dyDescent="0.25">
      <c r="A89"/>
      <c r="H89"/>
      <c r="I89"/>
    </row>
    <row r="90" spans="1:9" x14ac:dyDescent="0.25">
      <c r="A90"/>
      <c r="H90"/>
      <c r="I90"/>
    </row>
    <row r="91" spans="1:9" x14ac:dyDescent="0.25">
      <c r="A91"/>
      <c r="H91"/>
      <c r="I91"/>
    </row>
    <row r="92" spans="1:9" x14ac:dyDescent="0.25">
      <c r="A92"/>
      <c r="H92"/>
      <c r="I92"/>
    </row>
    <row r="93" spans="1:9" x14ac:dyDescent="0.25">
      <c r="A93"/>
      <c r="H93"/>
      <c r="I93"/>
    </row>
    <row r="94" spans="1:9" x14ac:dyDescent="0.25">
      <c r="A94"/>
      <c r="H94"/>
      <c r="I94"/>
    </row>
    <row r="95" spans="1:9" x14ac:dyDescent="0.25">
      <c r="A95"/>
      <c r="H95"/>
      <c r="I95"/>
    </row>
    <row r="96" spans="1:9" x14ac:dyDescent="0.25">
      <c r="A96"/>
      <c r="H96"/>
      <c r="I96"/>
    </row>
    <row r="97" spans="1:9" x14ac:dyDescent="0.25">
      <c r="A97"/>
      <c r="H97"/>
      <c r="I97"/>
    </row>
    <row r="98" spans="1:9" x14ac:dyDescent="0.25">
      <c r="A98"/>
      <c r="H98"/>
      <c r="I98"/>
    </row>
    <row r="99" spans="1:9" x14ac:dyDescent="0.25">
      <c r="A99"/>
      <c r="H99"/>
      <c r="I99"/>
    </row>
    <row r="100" spans="1:9" x14ac:dyDescent="0.25">
      <c r="A100"/>
      <c r="H100"/>
      <c r="I100"/>
    </row>
    <row r="101" spans="1:9" x14ac:dyDescent="0.25">
      <c r="A101"/>
      <c r="H101"/>
      <c r="I101"/>
    </row>
    <row r="102" spans="1:9" x14ac:dyDescent="0.25">
      <c r="A102"/>
      <c r="H102"/>
      <c r="I102"/>
    </row>
    <row r="103" spans="1:9" x14ac:dyDescent="0.25">
      <c r="A103"/>
      <c r="H103"/>
      <c r="I103"/>
    </row>
    <row r="104" spans="1:9" x14ac:dyDescent="0.25">
      <c r="A104"/>
      <c r="H104"/>
      <c r="I104"/>
    </row>
    <row r="105" spans="1:9" x14ac:dyDescent="0.25">
      <c r="A105"/>
      <c r="H105"/>
      <c r="I105"/>
    </row>
    <row r="106" spans="1:9" x14ac:dyDescent="0.25">
      <c r="A106"/>
      <c r="H106"/>
      <c r="I106"/>
    </row>
    <row r="107" spans="1:9" x14ac:dyDescent="0.25">
      <c r="A107"/>
      <c r="H107"/>
      <c r="I107"/>
    </row>
    <row r="108" spans="1:9" x14ac:dyDescent="0.25">
      <c r="A108"/>
      <c r="H108"/>
      <c r="I108"/>
    </row>
    <row r="109" spans="1:9" x14ac:dyDescent="0.25">
      <c r="A109"/>
      <c r="H109"/>
      <c r="I109"/>
    </row>
    <row r="110" spans="1:9" x14ac:dyDescent="0.25">
      <c r="A110"/>
      <c r="H110"/>
      <c r="I110"/>
    </row>
    <row r="111" spans="1:9" x14ac:dyDescent="0.25">
      <c r="A111"/>
      <c r="H111"/>
      <c r="I111"/>
    </row>
    <row r="112" spans="1:9" x14ac:dyDescent="0.25">
      <c r="A112"/>
      <c r="H112"/>
      <c r="I112"/>
    </row>
    <row r="113" spans="1:9" x14ac:dyDescent="0.25">
      <c r="A113"/>
      <c r="H113"/>
      <c r="I113"/>
    </row>
    <row r="114" spans="1:9" x14ac:dyDescent="0.25">
      <c r="A114"/>
      <c r="H114"/>
      <c r="I114"/>
    </row>
    <row r="115" spans="1:9" x14ac:dyDescent="0.25">
      <c r="A115"/>
      <c r="H115"/>
      <c r="I115"/>
    </row>
    <row r="116" spans="1:9" x14ac:dyDescent="0.25">
      <c r="A116"/>
      <c r="H116"/>
      <c r="I116"/>
    </row>
    <row r="117" spans="1:9" x14ac:dyDescent="0.25">
      <c r="A117"/>
      <c r="H117"/>
      <c r="I117"/>
    </row>
    <row r="118" spans="1:9" x14ac:dyDescent="0.25">
      <c r="A118"/>
      <c r="H118"/>
      <c r="I118"/>
    </row>
    <row r="119" spans="1:9" x14ac:dyDescent="0.25">
      <c r="A119"/>
      <c r="H119"/>
      <c r="I119"/>
    </row>
    <row r="120" spans="1:9" x14ac:dyDescent="0.25">
      <c r="A120"/>
      <c r="H120"/>
      <c r="I120"/>
    </row>
    <row r="121" spans="1:9" x14ac:dyDescent="0.25">
      <c r="A121"/>
      <c r="H121"/>
      <c r="I121"/>
    </row>
    <row r="122" spans="1:9" x14ac:dyDescent="0.25">
      <c r="A122"/>
      <c r="H122"/>
      <c r="I122"/>
    </row>
    <row r="123" spans="1:9" x14ac:dyDescent="0.25">
      <c r="A123"/>
      <c r="H123"/>
      <c r="I123"/>
    </row>
    <row r="124" spans="1:9" x14ac:dyDescent="0.25">
      <c r="A124"/>
      <c r="H124"/>
      <c r="I124"/>
    </row>
    <row r="125" spans="1:9" x14ac:dyDescent="0.25">
      <c r="A125"/>
      <c r="H125"/>
      <c r="I125"/>
    </row>
    <row r="126" spans="1:9" x14ac:dyDescent="0.25">
      <c r="A126"/>
      <c r="H126"/>
      <c r="I126"/>
    </row>
    <row r="127" spans="1:9" x14ac:dyDescent="0.25">
      <c r="A127"/>
      <c r="H127"/>
      <c r="I127"/>
    </row>
    <row r="128" spans="1:9" x14ac:dyDescent="0.25">
      <c r="A128"/>
      <c r="H128"/>
      <c r="I128"/>
    </row>
    <row r="129" spans="1:9" x14ac:dyDescent="0.25">
      <c r="A129"/>
      <c r="H129"/>
      <c r="I129"/>
    </row>
    <row r="130" spans="1:9" x14ac:dyDescent="0.25">
      <c r="A130"/>
      <c r="H130"/>
      <c r="I130"/>
    </row>
    <row r="131" spans="1:9" x14ac:dyDescent="0.25">
      <c r="A131"/>
      <c r="H131"/>
      <c r="I131"/>
    </row>
    <row r="132" spans="1:9" x14ac:dyDescent="0.25">
      <c r="A132"/>
      <c r="H132"/>
      <c r="I132"/>
    </row>
    <row r="133" spans="1:9" x14ac:dyDescent="0.25">
      <c r="A133"/>
      <c r="H133"/>
      <c r="I133"/>
    </row>
    <row r="134" spans="1:9" x14ac:dyDescent="0.25">
      <c r="A134"/>
      <c r="H134"/>
      <c r="I134"/>
    </row>
    <row r="135" spans="1:9" x14ac:dyDescent="0.25">
      <c r="A135"/>
      <c r="H135"/>
      <c r="I135"/>
    </row>
    <row r="136" spans="1:9" x14ac:dyDescent="0.25">
      <c r="A136"/>
      <c r="H136"/>
      <c r="I136"/>
    </row>
    <row r="137" spans="1:9" x14ac:dyDescent="0.25">
      <c r="A137"/>
      <c r="H137"/>
      <c r="I137"/>
    </row>
    <row r="138" spans="1:9" x14ac:dyDescent="0.25">
      <c r="A138"/>
      <c r="H138"/>
      <c r="I138"/>
    </row>
    <row r="139" spans="1:9" x14ac:dyDescent="0.25">
      <c r="A139"/>
      <c r="H139"/>
      <c r="I139"/>
    </row>
    <row r="140" spans="1:9" x14ac:dyDescent="0.25">
      <c r="A140"/>
      <c r="H140"/>
      <c r="I140"/>
    </row>
    <row r="141" spans="1:9" x14ac:dyDescent="0.25">
      <c r="A141"/>
      <c r="H141"/>
      <c r="I141"/>
    </row>
    <row r="142" spans="1:9" x14ac:dyDescent="0.25">
      <c r="A142"/>
      <c r="H142"/>
      <c r="I142"/>
    </row>
    <row r="143" spans="1:9" x14ac:dyDescent="0.25">
      <c r="A143"/>
      <c r="H143"/>
      <c r="I143"/>
    </row>
    <row r="144" spans="1:9" x14ac:dyDescent="0.25">
      <c r="A144"/>
      <c r="H144"/>
      <c r="I144"/>
    </row>
    <row r="145" spans="1:9" x14ac:dyDescent="0.25">
      <c r="A145"/>
      <c r="H145"/>
      <c r="I145"/>
    </row>
    <row r="146" spans="1:9" x14ac:dyDescent="0.25">
      <c r="H146"/>
      <c r="I146"/>
    </row>
    <row r="147" spans="1:9" x14ac:dyDescent="0.25">
      <c r="H147"/>
      <c r="I147"/>
    </row>
    <row r="148" spans="1:9" x14ac:dyDescent="0.25">
      <c r="H148"/>
      <c r="I148"/>
    </row>
    <row r="149" spans="1:9" x14ac:dyDescent="0.25">
      <c r="H149"/>
      <c r="I149"/>
    </row>
    <row r="150" spans="1:9" x14ac:dyDescent="0.25">
      <c r="H150"/>
      <c r="I150"/>
    </row>
    <row r="151" spans="1:9" x14ac:dyDescent="0.25">
      <c r="H151"/>
      <c r="I151"/>
    </row>
    <row r="152" spans="1:9" x14ac:dyDescent="0.25">
      <c r="H152"/>
      <c r="I152"/>
    </row>
    <row r="153" spans="1:9" x14ac:dyDescent="0.25">
      <c r="H153"/>
      <c r="I153"/>
    </row>
    <row r="154" spans="1:9" x14ac:dyDescent="0.25">
      <c r="H154"/>
      <c r="I154"/>
    </row>
    <row r="155" spans="1:9" x14ac:dyDescent="0.25">
      <c r="H155"/>
      <c r="I155"/>
    </row>
    <row r="156" spans="1:9" x14ac:dyDescent="0.25">
      <c r="H156"/>
      <c r="I156"/>
    </row>
    <row r="157" spans="1:9" x14ac:dyDescent="0.25">
      <c r="H157"/>
      <c r="I157"/>
    </row>
    <row r="158" spans="1:9" x14ac:dyDescent="0.25">
      <c r="H158"/>
      <c r="I158"/>
    </row>
    <row r="159" spans="1:9" x14ac:dyDescent="0.25">
      <c r="H159"/>
      <c r="I159"/>
    </row>
    <row r="160" spans="1: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sheetData>
  <mergeCells count="67">
    <mergeCell ref="G74:H74"/>
    <mergeCell ref="G75:H75"/>
    <mergeCell ref="B58:B64"/>
    <mergeCell ref="C58:C64"/>
    <mergeCell ref="F58:F65"/>
    <mergeCell ref="G58:H65"/>
    <mergeCell ref="B65:D65"/>
    <mergeCell ref="B66:B69"/>
    <mergeCell ref="C66:C69"/>
    <mergeCell ref="F66:F70"/>
    <mergeCell ref="G66:H70"/>
    <mergeCell ref="B70:D70"/>
    <mergeCell ref="B46:B51"/>
    <mergeCell ref="C46:C51"/>
    <mergeCell ref="F46:F52"/>
    <mergeCell ref="G46:H52"/>
    <mergeCell ref="B52:D52"/>
    <mergeCell ref="B53:B56"/>
    <mergeCell ref="C53:C56"/>
    <mergeCell ref="F53:F57"/>
    <mergeCell ref="G53:H57"/>
    <mergeCell ref="B57:D57"/>
    <mergeCell ref="B35:B38"/>
    <mergeCell ref="C35:C38"/>
    <mergeCell ref="F35:F39"/>
    <mergeCell ref="G35:H39"/>
    <mergeCell ref="B39:D39"/>
    <mergeCell ref="B40:B44"/>
    <mergeCell ref="C40:C44"/>
    <mergeCell ref="F40:F45"/>
    <mergeCell ref="G40:H45"/>
    <mergeCell ref="B45:D45"/>
    <mergeCell ref="B23:B27"/>
    <mergeCell ref="C23:C27"/>
    <mergeCell ref="F23:F28"/>
    <mergeCell ref="G23:H28"/>
    <mergeCell ref="B28:D28"/>
    <mergeCell ref="B29:B33"/>
    <mergeCell ref="C29:C33"/>
    <mergeCell ref="F29:F34"/>
    <mergeCell ref="G29:H34"/>
    <mergeCell ref="B34:D34"/>
    <mergeCell ref="C13:G13"/>
    <mergeCell ref="B15:C17"/>
    <mergeCell ref="D15:D17"/>
    <mergeCell ref="F15:F17"/>
    <mergeCell ref="G15:H17"/>
    <mergeCell ref="B18:B21"/>
    <mergeCell ref="C18:C21"/>
    <mergeCell ref="F18:F22"/>
    <mergeCell ref="G18:H22"/>
    <mergeCell ref="B22:D22"/>
    <mergeCell ref="C12:G12"/>
    <mergeCell ref="B1:C4"/>
    <mergeCell ref="D1:F1"/>
    <mergeCell ref="G1:H1"/>
    <mergeCell ref="D2:F2"/>
    <mergeCell ref="G2:H2"/>
    <mergeCell ref="D3:F3"/>
    <mergeCell ref="G3:H3"/>
    <mergeCell ref="D4:F4"/>
    <mergeCell ref="G4:H4"/>
    <mergeCell ref="B6:H6"/>
    <mergeCell ref="B8:H8"/>
    <mergeCell ref="C9:G9"/>
    <mergeCell ref="C10:G10"/>
    <mergeCell ref="C11:G11"/>
  </mergeCells>
  <dataValidations count="2">
    <dataValidation type="whole" showInputMessage="1" showErrorMessage="1" sqref="E18:E21 E58:E64 E46:E51 E23:E27 E40:E44 E35:E38 E29:E33 E66:E69">
      <formula1>1</formula1>
      <formula2>5</formula2>
    </dataValidation>
    <dataValidation type="whole" allowBlank="1" showInputMessage="1" showErrorMessage="1" sqref="E53:E56">
      <formula1>1</formula1>
      <formula2>5</formula2>
    </dataValidation>
  </dataValidations>
  <pageMargins left="0.25" right="0.25" top="0.75" bottom="0.75" header="0.3" footer="0.3"/>
  <pageSetup paperSize="14" scale="60" orientation="portrait" r:id="rId1"/>
  <rowBreaks count="1" manualBreakCount="1">
    <brk id="52"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8" tint="0.79998168889431442"/>
  </sheetPr>
  <dimension ref="A1:J258"/>
  <sheetViews>
    <sheetView topLeftCell="A61" zoomScaleNormal="100" zoomScaleSheetLayoutView="80" workbookViewId="0">
      <selection activeCell="E66" sqref="E66"/>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3.42578125" style="64" customWidth="1"/>
    <col min="5" max="5" width="29.7109375" style="63" customWidth="1"/>
    <col min="6" max="6" width="16.140625" style="63" customWidth="1"/>
    <col min="7" max="7" width="30.140625" style="79" customWidth="1"/>
    <col min="8" max="8" width="1" style="79" customWidth="1"/>
    <col min="9" max="16384" width="10.85546875" style="63"/>
  </cols>
  <sheetData>
    <row r="1" spans="1:10" s="197" customFormat="1" ht="24.95" customHeight="1" x14ac:dyDescent="0.25">
      <c r="A1" s="80"/>
      <c r="B1" s="609"/>
      <c r="C1" s="609"/>
      <c r="D1" s="657" t="s">
        <v>282</v>
      </c>
      <c r="E1" s="657"/>
      <c r="F1" s="657"/>
      <c r="G1" s="209" t="s">
        <v>283</v>
      </c>
      <c r="I1" s="80"/>
      <c r="J1" s="80"/>
    </row>
    <row r="2" spans="1:10" s="197" customFormat="1" ht="24.95" customHeight="1" x14ac:dyDescent="0.25">
      <c r="A2" s="80"/>
      <c r="B2" s="609"/>
      <c r="C2" s="609"/>
      <c r="D2" s="657" t="s">
        <v>284</v>
      </c>
      <c r="E2" s="657"/>
      <c r="F2" s="657"/>
      <c r="G2" s="209" t="s">
        <v>285</v>
      </c>
      <c r="I2" s="80"/>
      <c r="J2" s="80"/>
    </row>
    <row r="3" spans="1:10" s="197" customFormat="1" ht="24.95" customHeight="1" x14ac:dyDescent="0.25">
      <c r="A3" s="80"/>
      <c r="B3" s="609"/>
      <c r="C3" s="609"/>
      <c r="D3" s="657" t="s">
        <v>286</v>
      </c>
      <c r="E3" s="657"/>
      <c r="F3" s="657"/>
      <c r="G3" s="209" t="s">
        <v>287</v>
      </c>
      <c r="I3" s="80"/>
      <c r="J3" s="80"/>
    </row>
    <row r="4" spans="1:10" s="197" customFormat="1" ht="33" customHeight="1" x14ac:dyDescent="0.25">
      <c r="A4" s="80"/>
      <c r="B4" s="609"/>
      <c r="C4" s="609"/>
      <c r="D4" s="658" t="s">
        <v>288</v>
      </c>
      <c r="E4" s="658"/>
      <c r="F4" s="658"/>
      <c r="G4" s="209" t="s">
        <v>295</v>
      </c>
      <c r="I4" s="80"/>
      <c r="J4" s="80"/>
    </row>
    <row r="5" spans="1:10" x14ac:dyDescent="0.25">
      <c r="B5" s="79"/>
      <c r="C5" s="79"/>
      <c r="D5" s="79"/>
      <c r="E5" s="79"/>
      <c r="F5" s="79"/>
      <c r="H5"/>
    </row>
    <row r="6" spans="1:10" ht="44.25" customHeight="1" x14ac:dyDescent="0.25">
      <c r="A6" s="142"/>
      <c r="B6" s="618" t="s">
        <v>281</v>
      </c>
      <c r="C6" s="619"/>
      <c r="D6" s="619"/>
      <c r="E6" s="619"/>
      <c r="F6" s="619"/>
      <c r="G6" s="620"/>
      <c r="H6"/>
    </row>
    <row r="7" spans="1:10" ht="5.0999999999999996" customHeight="1" x14ac:dyDescent="0.25">
      <c r="A7" s="142"/>
      <c r="B7" s="143"/>
      <c r="C7" s="143"/>
      <c r="D7" s="144"/>
      <c r="E7" s="143"/>
      <c r="F7" s="143"/>
      <c r="G7" s="198"/>
      <c r="H7"/>
    </row>
    <row r="8" spans="1:10" ht="21.95" customHeight="1" thickBot="1" x14ac:dyDescent="0.3">
      <c r="A8" s="142"/>
      <c r="B8" s="621" t="s">
        <v>180</v>
      </c>
      <c r="C8" s="622"/>
      <c r="D8" s="622"/>
      <c r="E8" s="622"/>
      <c r="F8" s="622"/>
      <c r="G8" s="623"/>
      <c r="H8"/>
    </row>
    <row r="9" spans="1:10" s="65" customFormat="1" ht="24.75" customHeight="1" x14ac:dyDescent="0.3">
      <c r="A9" s="142"/>
      <c r="B9" s="199"/>
      <c r="C9" s="624" t="s">
        <v>181</v>
      </c>
      <c r="D9" s="624"/>
      <c r="E9" s="624"/>
      <c r="F9" s="624"/>
      <c r="G9" s="237">
        <v>5</v>
      </c>
      <c r="H9"/>
    </row>
    <row r="10" spans="1:10" s="65" customFormat="1" ht="24.75" customHeight="1" x14ac:dyDescent="0.3">
      <c r="A10" s="142"/>
      <c r="B10" s="200"/>
      <c r="C10" s="608" t="s">
        <v>182</v>
      </c>
      <c r="D10" s="608"/>
      <c r="E10" s="608"/>
      <c r="F10" s="608"/>
      <c r="G10" s="237">
        <v>4</v>
      </c>
      <c r="H10"/>
    </row>
    <row r="11" spans="1:10" s="65" customFormat="1" ht="24.75" customHeight="1" x14ac:dyDescent="0.3">
      <c r="A11" s="142"/>
      <c r="B11" s="200"/>
      <c r="C11" s="608" t="s">
        <v>62</v>
      </c>
      <c r="D11" s="608"/>
      <c r="E11" s="608"/>
      <c r="F11" s="608"/>
      <c r="G11" s="237">
        <v>3</v>
      </c>
      <c r="H11"/>
    </row>
    <row r="12" spans="1:10" s="65" customFormat="1" ht="24.75" customHeight="1" x14ac:dyDescent="0.3">
      <c r="A12" s="142"/>
      <c r="B12" s="200"/>
      <c r="C12" s="608" t="s">
        <v>65</v>
      </c>
      <c r="D12" s="608"/>
      <c r="E12" s="608"/>
      <c r="F12" s="608"/>
      <c r="G12" s="237">
        <v>2</v>
      </c>
      <c r="H12"/>
    </row>
    <row r="13" spans="1:10" s="65" customFormat="1" ht="24.75" customHeight="1" thickBot="1" x14ac:dyDescent="0.35">
      <c r="A13" s="142"/>
      <c r="B13" s="201"/>
      <c r="C13" s="624" t="s">
        <v>183</v>
      </c>
      <c r="D13" s="608"/>
      <c r="E13" s="608"/>
      <c r="F13" s="608"/>
      <c r="G13" s="237">
        <v>1</v>
      </c>
      <c r="H13"/>
    </row>
    <row r="14" spans="1:10" s="65" customFormat="1" ht="22.5" customHeight="1" thickBot="1" x14ac:dyDescent="0.35">
      <c r="A14" s="142"/>
      <c r="B14" s="151"/>
      <c r="C14" s="152"/>
      <c r="D14" s="152"/>
      <c r="E14" s="152"/>
      <c r="F14" s="152"/>
      <c r="G14" s="142"/>
      <c r="H14"/>
    </row>
    <row r="15" spans="1:10" ht="27" customHeight="1" x14ac:dyDescent="0.25">
      <c r="A15" s="142"/>
      <c r="B15" s="634" t="s">
        <v>184</v>
      </c>
      <c r="C15" s="635"/>
      <c r="D15" s="640" t="s">
        <v>185</v>
      </c>
      <c r="E15" s="640" t="s">
        <v>337</v>
      </c>
      <c r="F15" s="643" t="s">
        <v>188</v>
      </c>
      <c r="G15" s="644"/>
      <c r="H15"/>
    </row>
    <row r="16" spans="1:10" ht="42.75" customHeight="1" x14ac:dyDescent="0.25">
      <c r="A16" s="142"/>
      <c r="B16" s="636"/>
      <c r="C16" s="637"/>
      <c r="D16" s="641"/>
      <c r="E16" s="659"/>
      <c r="F16" s="645"/>
      <c r="G16" s="646"/>
      <c r="H16"/>
    </row>
    <row r="17" spans="1:8" ht="15.75" customHeight="1" thickBot="1" x14ac:dyDescent="0.3">
      <c r="A17" s="142"/>
      <c r="B17" s="638"/>
      <c r="C17" s="639"/>
      <c r="D17" s="642"/>
      <c r="E17" s="203">
        <v>0.2</v>
      </c>
      <c r="F17" s="647"/>
      <c r="G17" s="648"/>
      <c r="H17"/>
    </row>
    <row r="18" spans="1:8" ht="47.45" customHeight="1" x14ac:dyDescent="0.25">
      <c r="A18" s="142"/>
      <c r="B18" s="660">
        <v>1</v>
      </c>
      <c r="C18" s="661" t="s">
        <v>193</v>
      </c>
      <c r="D18" s="244" t="s">
        <v>194</v>
      </c>
      <c r="E18" s="240"/>
      <c r="F18" s="662">
        <f>AVERAGE(E22:E22)</f>
        <v>0</v>
      </c>
      <c r="G18" s="663"/>
      <c r="H18"/>
    </row>
    <row r="19" spans="1:8" ht="27" customHeight="1" x14ac:dyDescent="0.25">
      <c r="A19" s="142"/>
      <c r="B19" s="625"/>
      <c r="C19" s="627"/>
      <c r="D19" s="245" t="s">
        <v>195</v>
      </c>
      <c r="E19" s="236"/>
      <c r="F19" s="664"/>
      <c r="G19" s="665"/>
      <c r="H19"/>
    </row>
    <row r="20" spans="1:8" ht="41.45" customHeight="1" x14ac:dyDescent="0.25">
      <c r="A20" s="142"/>
      <c r="B20" s="625"/>
      <c r="C20" s="627"/>
      <c r="D20" s="245" t="s">
        <v>196</v>
      </c>
      <c r="E20" s="236"/>
      <c r="F20" s="664"/>
      <c r="G20" s="665"/>
      <c r="H20"/>
    </row>
    <row r="21" spans="1:8" ht="47.1" customHeight="1" x14ac:dyDescent="0.25">
      <c r="A21" s="142"/>
      <c r="B21" s="626"/>
      <c r="C21" s="628"/>
      <c r="D21" s="245" t="s">
        <v>197</v>
      </c>
      <c r="E21" s="236"/>
      <c r="F21" s="664"/>
      <c r="G21" s="665"/>
      <c r="H21"/>
    </row>
    <row r="22" spans="1:8" ht="24.75" customHeight="1" x14ac:dyDescent="0.25">
      <c r="A22" s="142"/>
      <c r="B22" s="631" t="s">
        <v>198</v>
      </c>
      <c r="C22" s="632"/>
      <c r="D22" s="633"/>
      <c r="E22" s="241">
        <f>(E18+E19+E20+E21)/4</f>
        <v>0</v>
      </c>
      <c r="F22" s="666"/>
      <c r="G22" s="667"/>
      <c r="H22"/>
    </row>
    <row r="23" spans="1:8" ht="24.75" customHeight="1" x14ac:dyDescent="0.25">
      <c r="A23" s="142"/>
      <c r="B23" s="649">
        <v>2</v>
      </c>
      <c r="C23" s="650" t="s">
        <v>199</v>
      </c>
      <c r="D23" s="245" t="s">
        <v>200</v>
      </c>
      <c r="E23" s="242"/>
      <c r="F23" s="668">
        <f>AVERAGE(E28:E28)</f>
        <v>0</v>
      </c>
      <c r="G23" s="669"/>
      <c r="H23"/>
    </row>
    <row r="24" spans="1:8" ht="36" customHeight="1" x14ac:dyDescent="0.25">
      <c r="A24" s="142"/>
      <c r="B24" s="625"/>
      <c r="C24" s="627"/>
      <c r="D24" s="245" t="s">
        <v>201</v>
      </c>
      <c r="E24" s="242"/>
      <c r="F24" s="664"/>
      <c r="G24" s="665"/>
      <c r="H24"/>
    </row>
    <row r="25" spans="1:8" ht="40.5" customHeight="1" x14ac:dyDescent="0.25">
      <c r="A25" s="142"/>
      <c r="B25" s="625"/>
      <c r="C25" s="627"/>
      <c r="D25" s="245" t="s">
        <v>202</v>
      </c>
      <c r="E25" s="242"/>
      <c r="F25" s="664"/>
      <c r="G25" s="665"/>
      <c r="H25"/>
    </row>
    <row r="26" spans="1:8" ht="41.25" customHeight="1" x14ac:dyDescent="0.25">
      <c r="A26" s="142"/>
      <c r="B26" s="625"/>
      <c r="C26" s="627"/>
      <c r="D26" s="245" t="s">
        <v>203</v>
      </c>
      <c r="E26" s="242"/>
      <c r="F26" s="664"/>
      <c r="G26" s="665"/>
      <c r="H26"/>
    </row>
    <row r="27" spans="1:8" ht="27" customHeight="1" x14ac:dyDescent="0.25">
      <c r="A27" s="142"/>
      <c r="B27" s="626"/>
      <c r="C27" s="628"/>
      <c r="D27" s="245" t="s">
        <v>204</v>
      </c>
      <c r="E27" s="242"/>
      <c r="F27" s="664"/>
      <c r="G27" s="665"/>
      <c r="H27"/>
    </row>
    <row r="28" spans="1:8" ht="24.75" customHeight="1" x14ac:dyDescent="0.25">
      <c r="A28" s="142"/>
      <c r="B28" s="631" t="s">
        <v>198</v>
      </c>
      <c r="C28" s="632"/>
      <c r="D28" s="633"/>
      <c r="E28" s="241">
        <f>(E23+E24+E25+E26+E27)/5</f>
        <v>0</v>
      </c>
      <c r="F28" s="666"/>
      <c r="G28" s="667"/>
      <c r="H28"/>
    </row>
    <row r="29" spans="1:8" ht="24.75" customHeight="1" x14ac:dyDescent="0.25">
      <c r="A29" s="142"/>
      <c r="B29" s="649">
        <v>3</v>
      </c>
      <c r="C29" s="650" t="s">
        <v>205</v>
      </c>
      <c r="D29" s="245" t="s">
        <v>206</v>
      </c>
      <c r="E29" s="242"/>
      <c r="F29" s="668">
        <f>AVERAGE(E34:E34)</f>
        <v>0</v>
      </c>
      <c r="G29" s="669"/>
      <c r="H29"/>
    </row>
    <row r="30" spans="1:8" ht="41.25" customHeight="1" x14ac:dyDescent="0.25">
      <c r="A30" s="142"/>
      <c r="B30" s="625"/>
      <c r="C30" s="627"/>
      <c r="D30" s="245" t="s">
        <v>207</v>
      </c>
      <c r="E30" s="242"/>
      <c r="F30" s="664"/>
      <c r="G30" s="665"/>
      <c r="H30"/>
    </row>
    <row r="31" spans="1:8" ht="15" customHeight="1" x14ac:dyDescent="0.25">
      <c r="A31" s="142"/>
      <c r="B31" s="625"/>
      <c r="C31" s="627"/>
      <c r="D31" s="245" t="s">
        <v>208</v>
      </c>
      <c r="E31" s="242"/>
      <c r="F31" s="664"/>
      <c r="G31" s="665"/>
      <c r="H31"/>
    </row>
    <row r="32" spans="1:8" ht="27.75" customHeight="1" x14ac:dyDescent="0.25">
      <c r="A32" s="142"/>
      <c r="B32" s="625"/>
      <c r="C32" s="627"/>
      <c r="D32" s="245" t="s">
        <v>209</v>
      </c>
      <c r="E32" s="242"/>
      <c r="F32" s="664"/>
      <c r="G32" s="665"/>
      <c r="H32"/>
    </row>
    <row r="33" spans="1:8" ht="36" customHeight="1" x14ac:dyDescent="0.25">
      <c r="A33" s="142"/>
      <c r="B33" s="626"/>
      <c r="C33" s="628"/>
      <c r="D33" s="245" t="s">
        <v>210</v>
      </c>
      <c r="E33" s="242"/>
      <c r="F33" s="664"/>
      <c r="G33" s="665"/>
      <c r="H33"/>
    </row>
    <row r="34" spans="1:8" ht="24.75" customHeight="1" x14ac:dyDescent="0.25">
      <c r="A34" s="142"/>
      <c r="B34" s="631" t="s">
        <v>198</v>
      </c>
      <c r="C34" s="632"/>
      <c r="D34" s="633"/>
      <c r="E34" s="241">
        <f>(E29+E30+E31+E32+E33)/5</f>
        <v>0</v>
      </c>
      <c r="F34" s="666"/>
      <c r="G34" s="667"/>
      <c r="H34"/>
    </row>
    <row r="35" spans="1:8" ht="34.5" customHeight="1" x14ac:dyDescent="0.25">
      <c r="A35" s="142"/>
      <c r="B35" s="649">
        <v>4</v>
      </c>
      <c r="C35" s="650" t="s">
        <v>211</v>
      </c>
      <c r="D35" s="246" t="s">
        <v>212</v>
      </c>
      <c r="E35" s="243"/>
      <c r="F35" s="668">
        <f>AVERAGE(E39:E39)</f>
        <v>0</v>
      </c>
      <c r="G35" s="669"/>
      <c r="H35"/>
    </row>
    <row r="36" spans="1:8" ht="28.5" customHeight="1" x14ac:dyDescent="0.25">
      <c r="A36" s="142"/>
      <c r="B36" s="625"/>
      <c r="C36" s="627"/>
      <c r="D36" s="246" t="s">
        <v>213</v>
      </c>
      <c r="E36" s="243"/>
      <c r="F36" s="664"/>
      <c r="G36" s="665"/>
      <c r="H36"/>
    </row>
    <row r="37" spans="1:8" ht="24.75" customHeight="1" x14ac:dyDescent="0.25">
      <c r="A37" s="142"/>
      <c r="B37" s="625"/>
      <c r="C37" s="627"/>
      <c r="D37" s="246" t="s">
        <v>214</v>
      </c>
      <c r="E37" s="243"/>
      <c r="F37" s="664"/>
      <c r="G37" s="665"/>
      <c r="H37"/>
    </row>
    <row r="38" spans="1:8" ht="28.5" customHeight="1" x14ac:dyDescent="0.25">
      <c r="A38" s="142"/>
      <c r="B38" s="626"/>
      <c r="C38" s="628"/>
      <c r="D38" s="246" t="s">
        <v>215</v>
      </c>
      <c r="E38" s="243"/>
      <c r="F38" s="664"/>
      <c r="G38" s="665"/>
      <c r="H38"/>
    </row>
    <row r="39" spans="1:8" ht="24.75" customHeight="1" x14ac:dyDescent="0.25">
      <c r="A39" s="142"/>
      <c r="B39" s="631" t="s">
        <v>198</v>
      </c>
      <c r="C39" s="632"/>
      <c r="D39" s="633"/>
      <c r="E39" s="241">
        <f>(E35+E36+E37+E38)/4</f>
        <v>0</v>
      </c>
      <c r="F39" s="666"/>
      <c r="G39" s="667"/>
      <c r="H39"/>
    </row>
    <row r="40" spans="1:8" ht="25.5" customHeight="1" x14ac:dyDescent="0.25">
      <c r="A40" s="142"/>
      <c r="B40" s="649">
        <v>5</v>
      </c>
      <c r="C40" s="650" t="s">
        <v>216</v>
      </c>
      <c r="D40" s="245" t="s">
        <v>217</v>
      </c>
      <c r="E40" s="236"/>
      <c r="F40" s="668">
        <f>AVERAGE(E45:E45)</f>
        <v>0</v>
      </c>
      <c r="G40" s="669"/>
      <c r="H40"/>
    </row>
    <row r="41" spans="1:8" ht="21" customHeight="1" x14ac:dyDescent="0.25">
      <c r="A41" s="142"/>
      <c r="B41" s="625"/>
      <c r="C41" s="627"/>
      <c r="D41" s="245" t="s">
        <v>218</v>
      </c>
      <c r="E41" s="236"/>
      <c r="F41" s="664"/>
      <c r="G41" s="665"/>
      <c r="H41"/>
    </row>
    <row r="42" spans="1:8" ht="40.5" customHeight="1" x14ac:dyDescent="0.25">
      <c r="A42" s="142"/>
      <c r="B42" s="625"/>
      <c r="C42" s="627"/>
      <c r="D42" s="245" t="s">
        <v>219</v>
      </c>
      <c r="E42" s="236"/>
      <c r="F42" s="664"/>
      <c r="G42" s="665"/>
      <c r="H42"/>
    </row>
    <row r="43" spans="1:8" ht="31.5" customHeight="1" x14ac:dyDescent="0.25">
      <c r="A43" s="142"/>
      <c r="B43" s="625"/>
      <c r="C43" s="627"/>
      <c r="D43" s="245" t="s">
        <v>220</v>
      </c>
      <c r="E43" s="236"/>
      <c r="F43" s="664"/>
      <c r="G43" s="665"/>
      <c r="H43"/>
    </row>
    <row r="44" spans="1:8" ht="31.5" customHeight="1" x14ac:dyDescent="0.25">
      <c r="A44" s="142"/>
      <c r="B44" s="626"/>
      <c r="C44" s="628"/>
      <c r="D44" s="245" t="s">
        <v>221</v>
      </c>
      <c r="E44" s="236"/>
      <c r="F44" s="664"/>
      <c r="G44" s="665"/>
      <c r="H44"/>
    </row>
    <row r="45" spans="1:8" ht="24.75" customHeight="1" x14ac:dyDescent="0.25">
      <c r="A45" s="142"/>
      <c r="B45" s="631" t="s">
        <v>198</v>
      </c>
      <c r="C45" s="632"/>
      <c r="D45" s="633"/>
      <c r="E45" s="241">
        <f>(E40+E41+E42+E43+E44)/5</f>
        <v>0</v>
      </c>
      <c r="F45" s="666"/>
      <c r="G45" s="667"/>
      <c r="H45"/>
    </row>
    <row r="46" spans="1:8" ht="24.75" customHeight="1" x14ac:dyDescent="0.25">
      <c r="A46" s="142"/>
      <c r="B46" s="649">
        <v>6</v>
      </c>
      <c r="C46" s="650" t="s">
        <v>222</v>
      </c>
      <c r="D46" s="245" t="s">
        <v>304</v>
      </c>
      <c r="E46" s="242"/>
      <c r="F46" s="668">
        <f>AVERAGE(E52:E52)</f>
        <v>0</v>
      </c>
      <c r="G46" s="669"/>
      <c r="H46"/>
    </row>
    <row r="47" spans="1:8" ht="36" customHeight="1" x14ac:dyDescent="0.25">
      <c r="A47" s="142"/>
      <c r="B47" s="625"/>
      <c r="C47" s="627"/>
      <c r="D47" s="245" t="s">
        <v>224</v>
      </c>
      <c r="E47" s="242"/>
      <c r="F47" s="664"/>
      <c r="G47" s="665"/>
      <c r="H47"/>
    </row>
    <row r="48" spans="1:8" ht="24.75" customHeight="1" x14ac:dyDescent="0.25">
      <c r="A48" s="142"/>
      <c r="B48" s="625"/>
      <c r="C48" s="627"/>
      <c r="D48" s="245" t="s">
        <v>225</v>
      </c>
      <c r="E48" s="242"/>
      <c r="F48" s="664"/>
      <c r="G48" s="665"/>
      <c r="H48"/>
    </row>
    <row r="49" spans="1:8" ht="15.75" customHeight="1" x14ac:dyDescent="0.25">
      <c r="A49" s="142"/>
      <c r="B49" s="625"/>
      <c r="C49" s="627"/>
      <c r="D49" s="245" t="s">
        <v>226</v>
      </c>
      <c r="E49" s="242"/>
      <c r="F49" s="664"/>
      <c r="G49" s="665"/>
      <c r="H49"/>
    </row>
    <row r="50" spans="1:8" ht="12.75" customHeight="1" x14ac:dyDescent="0.25">
      <c r="A50" s="142"/>
      <c r="B50" s="625"/>
      <c r="C50" s="627"/>
      <c r="D50" s="245" t="s">
        <v>227</v>
      </c>
      <c r="E50" s="242"/>
      <c r="F50" s="664"/>
      <c r="G50" s="665"/>
      <c r="H50"/>
    </row>
    <row r="51" spans="1:8" ht="15" customHeight="1" x14ac:dyDescent="0.25">
      <c r="A51" s="142"/>
      <c r="B51" s="626"/>
      <c r="C51" s="628"/>
      <c r="D51" s="245" t="s">
        <v>228</v>
      </c>
      <c r="E51" s="242"/>
      <c r="F51" s="664"/>
      <c r="G51" s="665"/>
      <c r="H51"/>
    </row>
    <row r="52" spans="1:8" ht="24.75" customHeight="1" x14ac:dyDescent="0.25">
      <c r="A52" s="142"/>
      <c r="B52" s="631" t="s">
        <v>198</v>
      </c>
      <c r="C52" s="632"/>
      <c r="D52" s="633"/>
      <c r="E52" s="241">
        <f>(E46+E47+E48+E49+E50+E51)/6</f>
        <v>0</v>
      </c>
      <c r="F52" s="666"/>
      <c r="G52" s="667"/>
      <c r="H52"/>
    </row>
    <row r="53" spans="1:8" ht="24.75" customHeight="1" x14ac:dyDescent="0.25">
      <c r="A53" s="142"/>
      <c r="B53" s="649">
        <v>7</v>
      </c>
      <c r="C53" s="650" t="s">
        <v>229</v>
      </c>
      <c r="D53" s="245" t="s">
        <v>230</v>
      </c>
      <c r="E53" s="242"/>
      <c r="F53" s="668">
        <f>AVERAGE(E57:E57)</f>
        <v>0</v>
      </c>
      <c r="G53" s="669"/>
      <c r="H53"/>
    </row>
    <row r="54" spans="1:8" ht="47.25" customHeight="1" x14ac:dyDescent="0.25">
      <c r="A54" s="142"/>
      <c r="B54" s="625"/>
      <c r="C54" s="627"/>
      <c r="D54" s="245" t="s">
        <v>231</v>
      </c>
      <c r="E54" s="242"/>
      <c r="F54" s="664"/>
      <c r="G54" s="665"/>
      <c r="H54"/>
    </row>
    <row r="55" spans="1:8" ht="14.25" customHeight="1" x14ac:dyDescent="0.25">
      <c r="A55" s="142"/>
      <c r="B55" s="625"/>
      <c r="C55" s="627"/>
      <c r="D55" s="245" t="s">
        <v>232</v>
      </c>
      <c r="E55" s="242"/>
      <c r="F55" s="664"/>
      <c r="G55" s="665"/>
      <c r="H55"/>
    </row>
    <row r="56" spans="1:8" ht="27" customHeight="1" x14ac:dyDescent="0.25">
      <c r="A56" s="142"/>
      <c r="B56" s="626"/>
      <c r="C56" s="628"/>
      <c r="D56" s="245" t="s">
        <v>233</v>
      </c>
      <c r="E56" s="242"/>
      <c r="F56" s="664"/>
      <c r="G56" s="665"/>
      <c r="H56"/>
    </row>
    <row r="57" spans="1:8" ht="24.75" customHeight="1" x14ac:dyDescent="0.25">
      <c r="A57" s="142"/>
      <c r="B57" s="631" t="s">
        <v>198</v>
      </c>
      <c r="C57" s="632"/>
      <c r="D57" s="633"/>
      <c r="E57" s="241">
        <f>(E53+E54+E55+E56)/4</f>
        <v>0</v>
      </c>
      <c r="F57" s="666"/>
      <c r="G57" s="667"/>
      <c r="H57"/>
    </row>
    <row r="58" spans="1:8" ht="34.5" customHeight="1" x14ac:dyDescent="0.25">
      <c r="A58" s="142"/>
      <c r="B58" s="649">
        <v>8</v>
      </c>
      <c r="C58" s="650" t="s">
        <v>234</v>
      </c>
      <c r="D58" s="246" t="s">
        <v>235</v>
      </c>
      <c r="E58" s="243"/>
      <c r="F58" s="668">
        <f>AVERAGE(E65:E65)</f>
        <v>0</v>
      </c>
      <c r="G58" s="669"/>
      <c r="H58"/>
    </row>
    <row r="59" spans="1:8" ht="24.75" customHeight="1" x14ac:dyDescent="0.25">
      <c r="A59" s="142"/>
      <c r="B59" s="625"/>
      <c r="C59" s="627"/>
      <c r="D59" s="246" t="s">
        <v>236</v>
      </c>
      <c r="E59" s="243"/>
      <c r="F59" s="664"/>
      <c r="G59" s="665"/>
      <c r="H59"/>
    </row>
    <row r="60" spans="1:8" ht="24.75" customHeight="1" x14ac:dyDescent="0.25">
      <c r="A60" s="142"/>
      <c r="B60" s="625"/>
      <c r="C60" s="627"/>
      <c r="D60" s="246" t="s">
        <v>237</v>
      </c>
      <c r="E60" s="243"/>
      <c r="F60" s="664"/>
      <c r="G60" s="665"/>
      <c r="H60"/>
    </row>
    <row r="61" spans="1:8" ht="36.75" customHeight="1" x14ac:dyDescent="0.25">
      <c r="A61" s="142"/>
      <c r="B61" s="625"/>
      <c r="C61" s="627"/>
      <c r="D61" s="246" t="s">
        <v>238</v>
      </c>
      <c r="E61" s="243"/>
      <c r="F61" s="664"/>
      <c r="G61" s="665"/>
      <c r="H61"/>
    </row>
    <row r="62" spans="1:8" ht="44.25" customHeight="1" x14ac:dyDescent="0.25">
      <c r="A62" s="142"/>
      <c r="B62" s="625"/>
      <c r="C62" s="627"/>
      <c r="D62" s="246" t="s">
        <v>239</v>
      </c>
      <c r="E62" s="243"/>
      <c r="F62" s="664"/>
      <c r="G62" s="665"/>
      <c r="H62"/>
    </row>
    <row r="63" spans="1:8" ht="30" customHeight="1" x14ac:dyDescent="0.25">
      <c r="A63" s="142"/>
      <c r="B63" s="625"/>
      <c r="C63" s="627"/>
      <c r="D63" s="246" t="s">
        <v>240</v>
      </c>
      <c r="E63" s="243"/>
      <c r="F63" s="664"/>
      <c r="G63" s="665"/>
      <c r="H63"/>
    </row>
    <row r="64" spans="1:8" ht="26.25" customHeight="1" x14ac:dyDescent="0.25">
      <c r="A64" s="142"/>
      <c r="B64" s="626"/>
      <c r="C64" s="628"/>
      <c r="D64" s="246" t="s">
        <v>241</v>
      </c>
      <c r="E64" s="243"/>
      <c r="F64" s="664"/>
      <c r="G64" s="665"/>
      <c r="H64"/>
    </row>
    <row r="65" spans="1:9" ht="24.75" customHeight="1" x14ac:dyDescent="0.25">
      <c r="A65" s="142"/>
      <c r="B65" s="631" t="s">
        <v>198</v>
      </c>
      <c r="C65" s="632"/>
      <c r="D65" s="633"/>
      <c r="E65" s="241">
        <f>(E58+E59+E60+E61+E62+E63+E64)/7</f>
        <v>0</v>
      </c>
      <c r="F65" s="666"/>
      <c r="G65" s="667"/>
      <c r="H65"/>
    </row>
    <row r="66" spans="1:9" ht="29.25" customHeight="1" x14ac:dyDescent="0.25">
      <c r="A66" s="142"/>
      <c r="B66" s="649">
        <v>9</v>
      </c>
      <c r="C66" s="650" t="s">
        <v>242</v>
      </c>
      <c r="D66" s="246" t="s">
        <v>243</v>
      </c>
      <c r="E66" s="243"/>
      <c r="F66" s="668">
        <f>AVERAGE(E70:E70)</f>
        <v>0</v>
      </c>
      <c r="G66" s="669"/>
      <c r="H66"/>
    </row>
    <row r="67" spans="1:9" ht="33.75" customHeight="1" x14ac:dyDescent="0.25">
      <c r="A67" s="142"/>
      <c r="B67" s="625"/>
      <c r="C67" s="627"/>
      <c r="D67" s="246" t="s">
        <v>244</v>
      </c>
      <c r="E67" s="243"/>
      <c r="F67" s="664"/>
      <c r="G67" s="665"/>
      <c r="H67"/>
    </row>
    <row r="68" spans="1:9" ht="28.5" customHeight="1" x14ac:dyDescent="0.25">
      <c r="A68" s="142"/>
      <c r="B68" s="625"/>
      <c r="C68" s="627"/>
      <c r="D68" s="246" t="s">
        <v>245</v>
      </c>
      <c r="E68" s="243"/>
      <c r="F68" s="664"/>
      <c r="G68" s="665"/>
      <c r="H68"/>
    </row>
    <row r="69" spans="1:9" ht="42.75" customHeight="1" x14ac:dyDescent="0.25">
      <c r="A69" s="142"/>
      <c r="B69" s="626"/>
      <c r="C69" s="628"/>
      <c r="D69" s="245" t="s">
        <v>246</v>
      </c>
      <c r="E69" s="243"/>
      <c r="F69" s="664"/>
      <c r="G69" s="665"/>
      <c r="H69"/>
    </row>
    <row r="70" spans="1:9" ht="24.75" customHeight="1" x14ac:dyDescent="0.25">
      <c r="A70" s="142"/>
      <c r="B70" s="631" t="s">
        <v>48</v>
      </c>
      <c r="C70" s="632"/>
      <c r="D70" s="633"/>
      <c r="E70" s="241">
        <f>(E63+E64+E65+E66+E67+E68+E69)/7</f>
        <v>0</v>
      </c>
      <c r="F70" s="666"/>
      <c r="G70" s="667"/>
      <c r="H70"/>
    </row>
    <row r="71" spans="1:9" ht="15.75" thickBot="1" x14ac:dyDescent="0.3">
      <c r="A71" s="142"/>
      <c r="B71" s="80"/>
      <c r="C71" s="80"/>
      <c r="D71" s="81"/>
      <c r="E71" s="80"/>
      <c r="F71" s="80"/>
      <c r="G71" s="80"/>
      <c r="H71"/>
    </row>
    <row r="72" spans="1:9" ht="18.75" customHeight="1" thickBot="1" x14ac:dyDescent="0.3">
      <c r="A72" s="142"/>
      <c r="B72" s="82"/>
      <c r="C72" s="82"/>
      <c r="D72" s="82"/>
      <c r="E72" s="204"/>
      <c r="F72" s="247">
        <f>AVERAGE(F18:F70)</f>
        <v>0</v>
      </c>
      <c r="G72" s="80"/>
      <c r="H72"/>
    </row>
    <row r="73" spans="1:9" ht="36" customHeight="1" thickBot="1" x14ac:dyDescent="0.3">
      <c r="A73" s="142"/>
      <c r="B73" s="142"/>
      <c r="C73" s="142"/>
      <c r="D73" s="154"/>
      <c r="E73" s="142"/>
      <c r="F73" s="142"/>
      <c r="G73" s="80"/>
      <c r="H73"/>
      <c r="I73"/>
    </row>
    <row r="74" spans="1:9" ht="30" customHeight="1" x14ac:dyDescent="0.25">
      <c r="A74" s="142"/>
      <c r="B74" s="142"/>
      <c r="C74" s="210" t="s">
        <v>120</v>
      </c>
      <c r="D74" s="211" t="s">
        <v>306</v>
      </c>
      <c r="E74" s="212"/>
      <c r="F74" s="670"/>
      <c r="G74" s="671"/>
      <c r="H74"/>
      <c r="I74"/>
    </row>
    <row r="75" spans="1:9" ht="30" customHeight="1" thickBot="1" x14ac:dyDescent="0.3">
      <c r="A75" s="142"/>
      <c r="B75" s="142"/>
      <c r="C75" s="213" t="s">
        <v>121</v>
      </c>
      <c r="D75" s="214">
        <v>2018</v>
      </c>
      <c r="E75" s="257" t="s">
        <v>312</v>
      </c>
      <c r="F75" s="672" t="s">
        <v>314</v>
      </c>
      <c r="G75" s="673"/>
      <c r="H75"/>
      <c r="I75"/>
    </row>
    <row r="76" spans="1:9" x14ac:dyDescent="0.25">
      <c r="A76" s="142"/>
      <c r="B76" s="142"/>
      <c r="C76" s="142"/>
      <c r="D76" s="142"/>
      <c r="E76" s="142"/>
      <c r="F76" s="142"/>
      <c r="G76" s="142"/>
      <c r="H76"/>
      <c r="I76"/>
    </row>
    <row r="77" spans="1:9" x14ac:dyDescent="0.25">
      <c r="A77"/>
      <c r="G77"/>
      <c r="H77"/>
    </row>
    <row r="78" spans="1:9" x14ac:dyDescent="0.25">
      <c r="A78"/>
      <c r="G78"/>
      <c r="H78"/>
    </row>
    <row r="79" spans="1:9" x14ac:dyDescent="0.25">
      <c r="A79"/>
      <c r="G79"/>
      <c r="H79"/>
    </row>
    <row r="80" spans="1:9" x14ac:dyDescent="0.25">
      <c r="A80"/>
      <c r="G80"/>
      <c r="H80"/>
    </row>
    <row r="81" spans="1:8" x14ac:dyDescent="0.25">
      <c r="A81"/>
      <c r="G81"/>
      <c r="H81"/>
    </row>
    <row r="82" spans="1:8" x14ac:dyDescent="0.25">
      <c r="A82"/>
      <c r="G82"/>
      <c r="H82"/>
    </row>
    <row r="83" spans="1:8" x14ac:dyDescent="0.25">
      <c r="A83"/>
      <c r="G83"/>
      <c r="H83"/>
    </row>
    <row r="84" spans="1:8" x14ac:dyDescent="0.25">
      <c r="A84"/>
      <c r="G84"/>
      <c r="H84"/>
    </row>
    <row r="85" spans="1:8" x14ac:dyDescent="0.25">
      <c r="A85"/>
      <c r="G85"/>
      <c r="H85"/>
    </row>
    <row r="86" spans="1:8" x14ac:dyDescent="0.25">
      <c r="A86"/>
      <c r="G86"/>
      <c r="H86"/>
    </row>
    <row r="87" spans="1:8" x14ac:dyDescent="0.25">
      <c r="A87"/>
      <c r="G87"/>
      <c r="H87"/>
    </row>
    <row r="88" spans="1:8" x14ac:dyDescent="0.25">
      <c r="A88"/>
      <c r="G88"/>
      <c r="H88"/>
    </row>
    <row r="89" spans="1:8" x14ac:dyDescent="0.25">
      <c r="A89"/>
      <c r="G89"/>
      <c r="H89"/>
    </row>
    <row r="90" spans="1:8" x14ac:dyDescent="0.25">
      <c r="A90"/>
      <c r="G90"/>
      <c r="H90"/>
    </row>
    <row r="91" spans="1:8" x14ac:dyDescent="0.25">
      <c r="A91"/>
      <c r="G91"/>
      <c r="H91"/>
    </row>
    <row r="92" spans="1:8" x14ac:dyDescent="0.25">
      <c r="A92"/>
      <c r="G92"/>
      <c r="H92"/>
    </row>
    <row r="93" spans="1:8" x14ac:dyDescent="0.25">
      <c r="A93"/>
      <c r="G93"/>
      <c r="H93"/>
    </row>
    <row r="94" spans="1:8" x14ac:dyDescent="0.25">
      <c r="A94"/>
      <c r="G94"/>
      <c r="H94"/>
    </row>
    <row r="95" spans="1:8" x14ac:dyDescent="0.25">
      <c r="A95"/>
      <c r="G95"/>
      <c r="H95"/>
    </row>
    <row r="96" spans="1:8" x14ac:dyDescent="0.25">
      <c r="A96"/>
      <c r="G96"/>
      <c r="H96"/>
    </row>
    <row r="97" spans="1:8" x14ac:dyDescent="0.25">
      <c r="A97"/>
      <c r="G97"/>
      <c r="H97"/>
    </row>
    <row r="98" spans="1:8" x14ac:dyDescent="0.25">
      <c r="A98"/>
      <c r="G98"/>
      <c r="H98"/>
    </row>
    <row r="99" spans="1:8" x14ac:dyDescent="0.25">
      <c r="A99"/>
      <c r="G99"/>
      <c r="H99"/>
    </row>
    <row r="100" spans="1:8" x14ac:dyDescent="0.25">
      <c r="A100"/>
      <c r="G100"/>
      <c r="H100"/>
    </row>
    <row r="101" spans="1:8" x14ac:dyDescent="0.25">
      <c r="A101"/>
      <c r="G101"/>
      <c r="H101"/>
    </row>
    <row r="102" spans="1:8" x14ac:dyDescent="0.25">
      <c r="A102"/>
      <c r="G102"/>
      <c r="H102"/>
    </row>
    <row r="103" spans="1:8" x14ac:dyDescent="0.25">
      <c r="A103"/>
      <c r="G103"/>
      <c r="H103"/>
    </row>
    <row r="104" spans="1:8" x14ac:dyDescent="0.25">
      <c r="A104"/>
      <c r="G104"/>
      <c r="H104"/>
    </row>
    <row r="105" spans="1:8" x14ac:dyDescent="0.25">
      <c r="A105"/>
      <c r="G105"/>
      <c r="H105"/>
    </row>
    <row r="106" spans="1:8" x14ac:dyDescent="0.25">
      <c r="A106"/>
      <c r="G106"/>
      <c r="H106"/>
    </row>
    <row r="107" spans="1:8" x14ac:dyDescent="0.25">
      <c r="A107"/>
      <c r="G107"/>
      <c r="H107"/>
    </row>
    <row r="108" spans="1:8" x14ac:dyDescent="0.25">
      <c r="A108"/>
      <c r="G108"/>
      <c r="H108"/>
    </row>
    <row r="109" spans="1:8" x14ac:dyDescent="0.25">
      <c r="A109"/>
      <c r="G109"/>
      <c r="H109"/>
    </row>
    <row r="110" spans="1:8" x14ac:dyDescent="0.25">
      <c r="A110"/>
      <c r="G110"/>
      <c r="H110"/>
    </row>
    <row r="111" spans="1:8" x14ac:dyDescent="0.25">
      <c r="A111"/>
      <c r="G111"/>
      <c r="H111"/>
    </row>
    <row r="112" spans="1:8" x14ac:dyDescent="0.25">
      <c r="A112"/>
      <c r="G112"/>
      <c r="H112"/>
    </row>
    <row r="113" spans="1:8" x14ac:dyDescent="0.25">
      <c r="A113"/>
      <c r="G113"/>
      <c r="H113"/>
    </row>
    <row r="114" spans="1:8" x14ac:dyDescent="0.25">
      <c r="A114"/>
      <c r="G114"/>
      <c r="H114"/>
    </row>
    <row r="115" spans="1:8" x14ac:dyDescent="0.25">
      <c r="A115"/>
      <c r="G115"/>
      <c r="H115"/>
    </row>
    <row r="116" spans="1:8" x14ac:dyDescent="0.25">
      <c r="A116"/>
      <c r="G116"/>
      <c r="H116"/>
    </row>
    <row r="117" spans="1:8" x14ac:dyDescent="0.25">
      <c r="A117"/>
      <c r="G117"/>
      <c r="H117"/>
    </row>
    <row r="118" spans="1:8" x14ac:dyDescent="0.25">
      <c r="A118"/>
      <c r="G118"/>
      <c r="H118"/>
    </row>
    <row r="119" spans="1:8" x14ac:dyDescent="0.25">
      <c r="A119"/>
      <c r="G119"/>
      <c r="H119"/>
    </row>
    <row r="120" spans="1:8" x14ac:dyDescent="0.25">
      <c r="A120"/>
      <c r="G120"/>
      <c r="H120"/>
    </row>
    <row r="121" spans="1:8" x14ac:dyDescent="0.25">
      <c r="A121"/>
      <c r="G121"/>
      <c r="H121"/>
    </row>
    <row r="122" spans="1:8" x14ac:dyDescent="0.25">
      <c r="A122"/>
      <c r="G122"/>
      <c r="H122"/>
    </row>
    <row r="123" spans="1:8" x14ac:dyDescent="0.25">
      <c r="A123"/>
      <c r="G123"/>
      <c r="H123"/>
    </row>
    <row r="124" spans="1:8" x14ac:dyDescent="0.25">
      <c r="A124"/>
      <c r="G124"/>
      <c r="H124"/>
    </row>
    <row r="125" spans="1:8" x14ac:dyDescent="0.25">
      <c r="A125"/>
      <c r="G125"/>
      <c r="H125"/>
    </row>
    <row r="126" spans="1:8" x14ac:dyDescent="0.25">
      <c r="A126"/>
      <c r="G126"/>
      <c r="H126"/>
    </row>
    <row r="127" spans="1:8" x14ac:dyDescent="0.25">
      <c r="A127"/>
      <c r="G127"/>
      <c r="H127"/>
    </row>
    <row r="128" spans="1:8" x14ac:dyDescent="0.25">
      <c r="A128"/>
      <c r="G128"/>
      <c r="H128"/>
    </row>
    <row r="129" spans="1:8" x14ac:dyDescent="0.25">
      <c r="A129"/>
      <c r="G129"/>
      <c r="H129"/>
    </row>
    <row r="130" spans="1:8" x14ac:dyDescent="0.25">
      <c r="A130"/>
      <c r="G130"/>
      <c r="H130"/>
    </row>
    <row r="131" spans="1:8" x14ac:dyDescent="0.25">
      <c r="A131"/>
      <c r="G131"/>
      <c r="H131"/>
    </row>
    <row r="132" spans="1:8" x14ac:dyDescent="0.25">
      <c r="A132"/>
      <c r="G132"/>
      <c r="H132"/>
    </row>
    <row r="133" spans="1:8" x14ac:dyDescent="0.25">
      <c r="A133"/>
      <c r="G133"/>
      <c r="H133"/>
    </row>
    <row r="134" spans="1:8" x14ac:dyDescent="0.25">
      <c r="A134"/>
      <c r="G134"/>
      <c r="H134"/>
    </row>
    <row r="135" spans="1:8" x14ac:dyDescent="0.25">
      <c r="A135"/>
      <c r="G135"/>
      <c r="H135"/>
    </row>
    <row r="136" spans="1:8" x14ac:dyDescent="0.25">
      <c r="A136"/>
      <c r="G136"/>
      <c r="H136"/>
    </row>
    <row r="137" spans="1:8" x14ac:dyDescent="0.25">
      <c r="A137"/>
      <c r="G137"/>
      <c r="H137"/>
    </row>
    <row r="138" spans="1:8" x14ac:dyDescent="0.25">
      <c r="A138"/>
      <c r="G138"/>
      <c r="H138"/>
    </row>
    <row r="139" spans="1:8" x14ac:dyDescent="0.25">
      <c r="A139"/>
      <c r="G139"/>
      <c r="H139"/>
    </row>
    <row r="140" spans="1:8" x14ac:dyDescent="0.25">
      <c r="A140"/>
      <c r="G140"/>
      <c r="H140"/>
    </row>
    <row r="141" spans="1:8" x14ac:dyDescent="0.25">
      <c r="A141"/>
      <c r="G141"/>
      <c r="H141"/>
    </row>
    <row r="142" spans="1:8" x14ac:dyDescent="0.25">
      <c r="A142"/>
      <c r="G142"/>
      <c r="H142"/>
    </row>
    <row r="143" spans="1:8" x14ac:dyDescent="0.25">
      <c r="A143"/>
      <c r="G143"/>
      <c r="H143"/>
    </row>
    <row r="144" spans="1:8" x14ac:dyDescent="0.25">
      <c r="A144"/>
      <c r="G144"/>
      <c r="H144"/>
    </row>
    <row r="145" spans="1:8" x14ac:dyDescent="0.25">
      <c r="A145"/>
      <c r="G145"/>
      <c r="H145"/>
    </row>
    <row r="146" spans="1:8" x14ac:dyDescent="0.25">
      <c r="G146"/>
      <c r="H146"/>
    </row>
    <row r="147" spans="1:8" x14ac:dyDescent="0.25">
      <c r="G147"/>
      <c r="H147"/>
    </row>
    <row r="148" spans="1:8" x14ac:dyDescent="0.25">
      <c r="G148"/>
      <c r="H148"/>
    </row>
    <row r="149" spans="1:8" x14ac:dyDescent="0.25">
      <c r="G149"/>
      <c r="H149"/>
    </row>
    <row r="150" spans="1:8" x14ac:dyDescent="0.25">
      <c r="G150"/>
      <c r="H150"/>
    </row>
    <row r="151" spans="1:8" x14ac:dyDescent="0.25">
      <c r="G151"/>
      <c r="H151"/>
    </row>
    <row r="152" spans="1:8" x14ac:dyDescent="0.25">
      <c r="G152"/>
      <c r="H152"/>
    </row>
    <row r="153" spans="1:8" x14ac:dyDescent="0.25">
      <c r="G153"/>
      <c r="H153"/>
    </row>
    <row r="154" spans="1:8" x14ac:dyDescent="0.25">
      <c r="G154"/>
      <c r="H154"/>
    </row>
    <row r="155" spans="1:8" x14ac:dyDescent="0.25">
      <c r="G155"/>
      <c r="H155"/>
    </row>
    <row r="156" spans="1:8" x14ac:dyDescent="0.25">
      <c r="G156"/>
      <c r="H156"/>
    </row>
    <row r="157" spans="1:8" x14ac:dyDescent="0.25">
      <c r="G157"/>
      <c r="H157"/>
    </row>
    <row r="158" spans="1:8" x14ac:dyDescent="0.25">
      <c r="G158"/>
      <c r="H158"/>
    </row>
    <row r="159" spans="1:8" x14ac:dyDescent="0.25">
      <c r="G159"/>
      <c r="H159"/>
    </row>
    <row r="160" spans="1: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sheetData>
  <mergeCells count="54">
    <mergeCell ref="F74:G74"/>
    <mergeCell ref="F75:G75"/>
    <mergeCell ref="B58:B64"/>
    <mergeCell ref="C58:C64"/>
    <mergeCell ref="F58:G65"/>
    <mergeCell ref="B65:D65"/>
    <mergeCell ref="B66:B69"/>
    <mergeCell ref="C66:C69"/>
    <mergeCell ref="F66:G70"/>
    <mergeCell ref="B70:D70"/>
    <mergeCell ref="B46:B51"/>
    <mergeCell ref="C46:C51"/>
    <mergeCell ref="F46:G52"/>
    <mergeCell ref="B52:D52"/>
    <mergeCell ref="B53:B56"/>
    <mergeCell ref="C53:C56"/>
    <mergeCell ref="F53:G57"/>
    <mergeCell ref="B57:D57"/>
    <mergeCell ref="B35:B38"/>
    <mergeCell ref="C35:C38"/>
    <mergeCell ref="F35:G39"/>
    <mergeCell ref="B39:D39"/>
    <mergeCell ref="B40:B44"/>
    <mergeCell ref="C40:C44"/>
    <mergeCell ref="F40:G45"/>
    <mergeCell ref="B45:D45"/>
    <mergeCell ref="B23:B27"/>
    <mergeCell ref="C23:C27"/>
    <mergeCell ref="F23:G28"/>
    <mergeCell ref="B28:D28"/>
    <mergeCell ref="B29:B33"/>
    <mergeCell ref="C29:C33"/>
    <mergeCell ref="F29:G34"/>
    <mergeCell ref="B34:D34"/>
    <mergeCell ref="B15:C17"/>
    <mergeCell ref="D15:D17"/>
    <mergeCell ref="E15:E16"/>
    <mergeCell ref="F15:G17"/>
    <mergeCell ref="B18:B21"/>
    <mergeCell ref="C18:C21"/>
    <mergeCell ref="F18:G22"/>
    <mergeCell ref="B22:D22"/>
    <mergeCell ref="C13:F13"/>
    <mergeCell ref="B1:C4"/>
    <mergeCell ref="D1:F1"/>
    <mergeCell ref="D2:F2"/>
    <mergeCell ref="D3:F3"/>
    <mergeCell ref="D4:F4"/>
    <mergeCell ref="B6:G6"/>
    <mergeCell ref="B8:G8"/>
    <mergeCell ref="C9:F9"/>
    <mergeCell ref="C10:F10"/>
    <mergeCell ref="C11:F11"/>
    <mergeCell ref="C12:F12"/>
  </mergeCells>
  <dataValidations count="2">
    <dataValidation type="whole" allowBlank="1" showInputMessage="1" showErrorMessage="1" sqref="E53:E56">
      <formula1>1</formula1>
      <formula2>5</formula2>
    </dataValidation>
    <dataValidation type="whole" showInputMessage="1" showErrorMessage="1" sqref="E18:E21 E66:E69 E58:E64 E46:E51 E40:E44 E35:E38 E29:E33 E23:E27">
      <formula1>1</formula1>
      <formula2>5</formula2>
    </dataValidation>
  </dataValidations>
  <pageMargins left="0.25" right="0.25" top="0.75" bottom="0.75" header="0.3" footer="0.3"/>
  <pageSetup paperSize="14" scale="59" orientation="portrait" r:id="rId1"/>
  <rowBreaks count="1" manualBreakCount="1">
    <brk id="52"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79998168889431442"/>
  </sheetPr>
  <dimension ref="A1:P260"/>
  <sheetViews>
    <sheetView showGridLines="0" topLeftCell="A28" zoomScaleNormal="100" zoomScaleSheetLayoutView="100" workbookViewId="0">
      <selection activeCell="D37" sqref="D37"/>
    </sheetView>
  </sheetViews>
  <sheetFormatPr baseColWidth="10" defaultColWidth="10.85546875" defaultRowHeight="15" x14ac:dyDescent="0.25"/>
  <cols>
    <col min="1" max="1" width="2.42578125" style="79" customWidth="1"/>
    <col min="2" max="2" width="4" style="63" customWidth="1"/>
    <col min="3" max="3" width="24.7109375" style="63" customWidth="1"/>
    <col min="4" max="4" width="45.5703125" style="64" customWidth="1"/>
    <col min="5" max="5" width="12" style="63" customWidth="1"/>
    <col min="6" max="6" width="9.85546875" style="63" customWidth="1"/>
    <col min="7" max="7" width="12.7109375" style="63" customWidth="1"/>
    <col min="8" max="8" width="14.140625" style="63" customWidth="1"/>
    <col min="9" max="9" width="24.5703125" style="63" customWidth="1"/>
    <col min="10" max="10" width="32.140625" style="63" customWidth="1"/>
    <col min="11" max="11" width="1.7109375" style="79" customWidth="1"/>
    <col min="12" max="16384" width="10.85546875" style="63"/>
  </cols>
  <sheetData>
    <row r="1" spans="1:11" s="222" customFormat="1" ht="15.75" thickBot="1" x14ac:dyDescent="0.3"/>
    <row r="2" spans="1:11" s="222" customFormat="1" ht="24.95" customHeight="1" x14ac:dyDescent="0.25">
      <c r="B2" s="674"/>
      <c r="C2" s="675"/>
      <c r="D2" s="680" t="s">
        <v>282</v>
      </c>
      <c r="E2" s="681"/>
      <c r="F2" s="681"/>
      <c r="G2" s="681"/>
      <c r="H2" s="681"/>
      <c r="I2" s="682"/>
      <c r="J2" s="230" t="s">
        <v>283</v>
      </c>
    </row>
    <row r="3" spans="1:11" s="222" customFormat="1" ht="24.95" customHeight="1" x14ac:dyDescent="0.25">
      <c r="B3" s="676"/>
      <c r="C3" s="677"/>
      <c r="D3" s="683" t="s">
        <v>284</v>
      </c>
      <c r="E3" s="684"/>
      <c r="F3" s="684"/>
      <c r="G3" s="684"/>
      <c r="H3" s="684"/>
      <c r="I3" s="685"/>
      <c r="J3" s="231" t="s">
        <v>285</v>
      </c>
    </row>
    <row r="4" spans="1:11" s="222" customFormat="1" ht="24.95" customHeight="1" x14ac:dyDescent="0.25">
      <c r="B4" s="676"/>
      <c r="C4" s="677"/>
      <c r="D4" s="683" t="s">
        <v>286</v>
      </c>
      <c r="E4" s="684"/>
      <c r="F4" s="684"/>
      <c r="G4" s="684"/>
      <c r="H4" s="684"/>
      <c r="I4" s="685"/>
      <c r="J4" s="231" t="s">
        <v>287</v>
      </c>
    </row>
    <row r="5" spans="1:11" s="222" customFormat="1" ht="24.95" customHeight="1" thickBot="1" x14ac:dyDescent="0.3">
      <c r="B5" s="678"/>
      <c r="C5" s="679"/>
      <c r="D5" s="686" t="s">
        <v>288</v>
      </c>
      <c r="E5" s="687"/>
      <c r="F5" s="687"/>
      <c r="G5" s="687"/>
      <c r="H5" s="687"/>
      <c r="I5" s="688"/>
      <c r="J5" s="232" t="s">
        <v>296</v>
      </c>
    </row>
    <row r="6" spans="1:11" s="222" customFormat="1" ht="15.75" thickBot="1" x14ac:dyDescent="0.3"/>
    <row r="7" spans="1:11" ht="35.1" customHeight="1" thickBot="1" x14ac:dyDescent="0.3">
      <c r="A7" s="142"/>
      <c r="B7" s="715" t="s">
        <v>289</v>
      </c>
      <c r="C7" s="716"/>
      <c r="D7" s="716"/>
      <c r="E7" s="716"/>
      <c r="F7" s="716"/>
      <c r="G7" s="716"/>
      <c r="H7" s="716"/>
      <c r="I7" s="716"/>
      <c r="J7" s="717"/>
      <c r="K7" s="142"/>
    </row>
    <row r="8" spans="1:11" ht="5.0999999999999996" customHeight="1" thickBot="1" x14ac:dyDescent="0.3">
      <c r="A8" s="142"/>
      <c r="B8" s="143"/>
      <c r="C8" s="143"/>
      <c r="D8" s="144"/>
      <c r="E8" s="143"/>
      <c r="F8" s="143"/>
      <c r="G8" s="143"/>
      <c r="H8" s="143"/>
      <c r="I8" s="143"/>
      <c r="J8" s="143"/>
      <c r="K8" s="142"/>
    </row>
    <row r="9" spans="1:11" ht="21.95" customHeight="1" thickBot="1" x14ac:dyDescent="0.3">
      <c r="A9" s="142"/>
      <c r="B9" s="718" t="s">
        <v>180</v>
      </c>
      <c r="C9" s="719"/>
      <c r="D9" s="719"/>
      <c r="E9" s="719"/>
      <c r="F9" s="719"/>
      <c r="G9" s="719"/>
      <c r="H9" s="719"/>
      <c r="I9" s="719"/>
      <c r="J9" s="720"/>
      <c r="K9" s="142"/>
    </row>
    <row r="10" spans="1:11" s="65" customFormat="1" ht="24.75" customHeight="1" x14ac:dyDescent="0.3">
      <c r="A10" s="142"/>
      <c r="B10" s="145"/>
      <c r="C10" s="721" t="s">
        <v>181</v>
      </c>
      <c r="D10" s="721"/>
      <c r="E10" s="721"/>
      <c r="F10" s="721"/>
      <c r="G10" s="721"/>
      <c r="H10" s="721"/>
      <c r="I10" s="721"/>
      <c r="J10" s="146">
        <v>5</v>
      </c>
      <c r="K10" s="142"/>
    </row>
    <row r="11" spans="1:11" s="65" customFormat="1" ht="24.75" customHeight="1" x14ac:dyDescent="0.3">
      <c r="A11" s="142"/>
      <c r="B11" s="147"/>
      <c r="C11" s="714" t="s">
        <v>182</v>
      </c>
      <c r="D11" s="714"/>
      <c r="E11" s="714"/>
      <c r="F11" s="714"/>
      <c r="G11" s="714"/>
      <c r="H11" s="714"/>
      <c r="I11" s="714"/>
      <c r="J11" s="148">
        <v>4</v>
      </c>
      <c r="K11" s="142"/>
    </row>
    <row r="12" spans="1:11" s="65" customFormat="1" ht="24.75" customHeight="1" x14ac:dyDescent="0.3">
      <c r="A12" s="142"/>
      <c r="B12" s="147"/>
      <c r="C12" s="714" t="s">
        <v>62</v>
      </c>
      <c r="D12" s="714"/>
      <c r="E12" s="714"/>
      <c r="F12" s="714"/>
      <c r="G12" s="714"/>
      <c r="H12" s="714"/>
      <c r="I12" s="714"/>
      <c r="J12" s="148">
        <v>3</v>
      </c>
      <c r="K12" s="142"/>
    </row>
    <row r="13" spans="1:11" s="65" customFormat="1" ht="24.75" customHeight="1" x14ac:dyDescent="0.3">
      <c r="A13" s="142"/>
      <c r="B13" s="147"/>
      <c r="C13" s="714" t="s">
        <v>65</v>
      </c>
      <c r="D13" s="714"/>
      <c r="E13" s="714"/>
      <c r="F13" s="714"/>
      <c r="G13" s="714"/>
      <c r="H13" s="714"/>
      <c r="I13" s="714"/>
      <c r="J13" s="148">
        <v>2</v>
      </c>
      <c r="K13" s="142"/>
    </row>
    <row r="14" spans="1:11" s="65" customFormat="1" ht="24.75" customHeight="1" thickBot="1" x14ac:dyDescent="0.35">
      <c r="A14" s="142"/>
      <c r="B14" s="149"/>
      <c r="C14" s="706" t="s">
        <v>183</v>
      </c>
      <c r="D14" s="707"/>
      <c r="E14" s="707"/>
      <c r="F14" s="707"/>
      <c r="G14" s="707"/>
      <c r="H14" s="707"/>
      <c r="I14" s="707"/>
      <c r="J14" s="150">
        <v>1</v>
      </c>
      <c r="K14" s="142"/>
    </row>
    <row r="15" spans="1:11" s="65" customFormat="1" ht="22.5" customHeight="1" thickBot="1" x14ac:dyDescent="0.35">
      <c r="A15" s="142"/>
      <c r="B15" s="151"/>
      <c r="C15" s="152"/>
      <c r="D15" s="152"/>
      <c r="E15" s="152"/>
      <c r="F15" s="152"/>
      <c r="G15" s="152"/>
      <c r="H15" s="152"/>
      <c r="I15" s="152"/>
      <c r="J15" s="153"/>
      <c r="K15" s="142"/>
    </row>
    <row r="16" spans="1:11" ht="33" customHeight="1" x14ac:dyDescent="0.25">
      <c r="A16" s="142"/>
      <c r="B16" s="708" t="s">
        <v>184</v>
      </c>
      <c r="C16" s="709"/>
      <c r="D16" s="709" t="s">
        <v>185</v>
      </c>
      <c r="E16" s="709" t="s">
        <v>186</v>
      </c>
      <c r="F16" s="709"/>
      <c r="G16" s="709"/>
      <c r="H16" s="640" t="s">
        <v>187</v>
      </c>
      <c r="I16" s="635" t="s">
        <v>188</v>
      </c>
      <c r="J16" s="703" t="s">
        <v>189</v>
      </c>
      <c r="K16" s="80"/>
    </row>
    <row r="17" spans="1:11" ht="27.75" customHeight="1" x14ac:dyDescent="0.25">
      <c r="A17" s="142"/>
      <c r="B17" s="710"/>
      <c r="C17" s="711"/>
      <c r="D17" s="711"/>
      <c r="E17" s="178" t="s">
        <v>190</v>
      </c>
      <c r="F17" s="178" t="s">
        <v>191</v>
      </c>
      <c r="G17" s="178" t="s">
        <v>192</v>
      </c>
      <c r="H17" s="641"/>
      <c r="I17" s="637"/>
      <c r="J17" s="704"/>
      <c r="K17" s="80"/>
    </row>
    <row r="18" spans="1:11" ht="15.75" customHeight="1" x14ac:dyDescent="0.25">
      <c r="A18" s="142"/>
      <c r="B18" s="712"/>
      <c r="C18" s="713"/>
      <c r="D18" s="713"/>
      <c r="E18" s="66">
        <v>0.6</v>
      </c>
      <c r="F18" s="66">
        <v>0.2</v>
      </c>
      <c r="G18" s="66">
        <v>0.2</v>
      </c>
      <c r="H18" s="659"/>
      <c r="I18" s="637"/>
      <c r="J18" s="705"/>
      <c r="K18" s="80"/>
    </row>
    <row r="19" spans="1:11" ht="40.5" customHeight="1" x14ac:dyDescent="0.25">
      <c r="A19" s="142"/>
      <c r="B19" s="698">
        <v>1</v>
      </c>
      <c r="C19" s="699" t="s">
        <v>193</v>
      </c>
      <c r="D19" s="245" t="s">
        <v>194</v>
      </c>
      <c r="E19" s="236"/>
      <c r="F19" s="236">
        <f>+'Valoración Par'!E18</f>
        <v>0</v>
      </c>
      <c r="G19" s="236">
        <f>+'Valoración Subordinado'!E18</f>
        <v>0</v>
      </c>
      <c r="H19" s="630"/>
      <c r="I19" s="630">
        <f>SUM(E23:G23)</f>
        <v>0</v>
      </c>
      <c r="J19" s="701"/>
      <c r="K19" s="80"/>
    </row>
    <row r="20" spans="1:11" ht="24" customHeight="1" x14ac:dyDescent="0.25">
      <c r="A20" s="142"/>
      <c r="B20" s="698"/>
      <c r="C20" s="699"/>
      <c r="D20" s="245" t="s">
        <v>195</v>
      </c>
      <c r="E20" s="236"/>
      <c r="F20" s="236">
        <f>+'Valoración Par'!E19</f>
        <v>0</v>
      </c>
      <c r="G20" s="236">
        <f>+'Valoración Subordinado'!E19</f>
        <v>0</v>
      </c>
      <c r="H20" s="630"/>
      <c r="I20" s="630"/>
      <c r="J20" s="701"/>
      <c r="K20" s="80"/>
    </row>
    <row r="21" spans="1:11" ht="42" customHeight="1" x14ac:dyDescent="0.25">
      <c r="A21" s="142"/>
      <c r="B21" s="698"/>
      <c r="C21" s="699"/>
      <c r="D21" s="245" t="s">
        <v>196</v>
      </c>
      <c r="E21" s="236"/>
      <c r="F21" s="236">
        <f>+'Valoración Par'!E20</f>
        <v>0</v>
      </c>
      <c r="G21" s="236">
        <f>+'Valoración Subordinado'!E20</f>
        <v>0</v>
      </c>
      <c r="H21" s="630"/>
      <c r="I21" s="630"/>
      <c r="J21" s="701"/>
      <c r="K21" s="80"/>
    </row>
    <row r="22" spans="1:11" ht="42.75" customHeight="1" x14ac:dyDescent="0.25">
      <c r="A22" s="142"/>
      <c r="B22" s="698"/>
      <c r="C22" s="699"/>
      <c r="D22" s="245" t="s">
        <v>197</v>
      </c>
      <c r="E22" s="236"/>
      <c r="F22" s="236">
        <f>+'Valoración Par'!E21</f>
        <v>0</v>
      </c>
      <c r="G22" s="236">
        <f>+'Valoración Subordinado'!E21</f>
        <v>0</v>
      </c>
      <c r="H22" s="630"/>
      <c r="I22" s="630"/>
      <c r="J22" s="701"/>
      <c r="K22" s="80"/>
    </row>
    <row r="23" spans="1:11" ht="24.75" customHeight="1" x14ac:dyDescent="0.25">
      <c r="A23" s="142"/>
      <c r="B23" s="689" t="s">
        <v>279</v>
      </c>
      <c r="C23" s="689"/>
      <c r="D23" s="689"/>
      <c r="E23" s="252">
        <f>SUM(E19:E22)/4*60%</f>
        <v>0</v>
      </c>
      <c r="F23" s="241">
        <f>SUM(F19:F22)/4*20%</f>
        <v>0</v>
      </c>
      <c r="G23" s="241">
        <f>SUM(G19:G22)/4*20%</f>
        <v>0</v>
      </c>
      <c r="H23" s="630"/>
      <c r="I23" s="630"/>
      <c r="J23" s="701"/>
      <c r="K23" s="80"/>
    </row>
    <row r="24" spans="1:11" ht="24.75" customHeight="1" x14ac:dyDescent="0.25">
      <c r="A24" s="142"/>
      <c r="B24" s="698">
        <v>2</v>
      </c>
      <c r="C24" s="699" t="s">
        <v>199</v>
      </c>
      <c r="D24" s="245" t="s">
        <v>200</v>
      </c>
      <c r="E24" s="242"/>
      <c r="F24" s="242">
        <f>+'Valoración Par'!E23</f>
        <v>0</v>
      </c>
      <c r="G24" s="242">
        <f>+'Valoración Subordinado'!E23</f>
        <v>0</v>
      </c>
      <c r="H24" s="630"/>
      <c r="I24" s="630">
        <f>SUM(E29:G29)</f>
        <v>0</v>
      </c>
      <c r="J24" s="609"/>
      <c r="K24" s="80"/>
    </row>
    <row r="25" spans="1:11" ht="30.75" customHeight="1" x14ac:dyDescent="0.25">
      <c r="A25" s="142"/>
      <c r="B25" s="698"/>
      <c r="C25" s="699"/>
      <c r="D25" s="245" t="s">
        <v>201</v>
      </c>
      <c r="E25" s="242"/>
      <c r="F25" s="242">
        <f>+'Valoración Par'!E24</f>
        <v>0</v>
      </c>
      <c r="G25" s="242">
        <f>+'Valoración Subordinado'!E24</f>
        <v>0</v>
      </c>
      <c r="H25" s="630"/>
      <c r="I25" s="630"/>
      <c r="J25" s="609"/>
      <c r="K25" s="80"/>
    </row>
    <row r="26" spans="1:11" ht="40.5" customHeight="1" x14ac:dyDescent="0.25">
      <c r="A26" s="142"/>
      <c r="B26" s="698"/>
      <c r="C26" s="699"/>
      <c r="D26" s="245" t="s">
        <v>202</v>
      </c>
      <c r="E26" s="242"/>
      <c r="F26" s="242">
        <f>+'Valoración Par'!E25</f>
        <v>0</v>
      </c>
      <c r="G26" s="242">
        <f>+'Valoración Subordinado'!E25</f>
        <v>0</v>
      </c>
      <c r="H26" s="630"/>
      <c r="I26" s="630"/>
      <c r="J26" s="609"/>
      <c r="K26" s="80"/>
    </row>
    <row r="27" spans="1:11" ht="42.75" customHeight="1" x14ac:dyDescent="0.25">
      <c r="A27" s="142"/>
      <c r="B27" s="698"/>
      <c r="C27" s="699"/>
      <c r="D27" s="245" t="s">
        <v>203</v>
      </c>
      <c r="E27" s="242"/>
      <c r="F27" s="242">
        <f>+'Valoración Par'!E26</f>
        <v>0</v>
      </c>
      <c r="G27" s="242">
        <f>+'Valoración Subordinado'!E26</f>
        <v>0</v>
      </c>
      <c r="H27" s="630"/>
      <c r="I27" s="630"/>
      <c r="J27" s="609"/>
      <c r="K27" s="80"/>
    </row>
    <row r="28" spans="1:11" ht="26.25" customHeight="1" x14ac:dyDescent="0.25">
      <c r="A28" s="142"/>
      <c r="B28" s="698"/>
      <c r="C28" s="699"/>
      <c r="D28" s="245" t="s">
        <v>204</v>
      </c>
      <c r="E28" s="242"/>
      <c r="F28" s="242">
        <f>+'Valoración Par'!E27</f>
        <v>0</v>
      </c>
      <c r="G28" s="242">
        <f>+'Valoración Subordinado'!E27</f>
        <v>0</v>
      </c>
      <c r="H28" s="630"/>
      <c r="I28" s="630"/>
      <c r="J28" s="609"/>
      <c r="K28" s="80"/>
    </row>
    <row r="29" spans="1:11" ht="24.75" customHeight="1" x14ac:dyDescent="0.25">
      <c r="A29" s="142"/>
      <c r="B29" s="689" t="s">
        <v>198</v>
      </c>
      <c r="C29" s="689"/>
      <c r="D29" s="689"/>
      <c r="E29" s="241">
        <f>SUM(E24:E28)/5*60%</f>
        <v>0</v>
      </c>
      <c r="F29" s="241">
        <f>SUM(F24:F28)/5*20%</f>
        <v>0</v>
      </c>
      <c r="G29" s="241">
        <f>SUM(G24:G28)/5*20%</f>
        <v>0</v>
      </c>
      <c r="H29" s="630"/>
      <c r="I29" s="630"/>
      <c r="J29" s="609"/>
      <c r="K29" s="80"/>
    </row>
    <row r="30" spans="1:11" ht="24.75" customHeight="1" x14ac:dyDescent="0.25">
      <c r="A30" s="142"/>
      <c r="B30" s="698">
        <v>3</v>
      </c>
      <c r="C30" s="699" t="s">
        <v>205</v>
      </c>
      <c r="D30" s="245" t="s">
        <v>206</v>
      </c>
      <c r="E30" s="242"/>
      <c r="F30" s="242">
        <f>+'Valoración Par'!E29</f>
        <v>0</v>
      </c>
      <c r="G30" s="242">
        <f>+'Valoración Subordinado'!E29</f>
        <v>0</v>
      </c>
      <c r="H30" s="651"/>
      <c r="I30" s="630">
        <f>SUM(E35:G35)</f>
        <v>0</v>
      </c>
      <c r="J30" s="609"/>
      <c r="K30" s="80"/>
    </row>
    <row r="31" spans="1:11" ht="38.25" customHeight="1" x14ac:dyDescent="0.25">
      <c r="A31" s="142"/>
      <c r="B31" s="698"/>
      <c r="C31" s="699"/>
      <c r="D31" s="245" t="s">
        <v>207</v>
      </c>
      <c r="E31" s="242"/>
      <c r="F31" s="242">
        <f>+'Valoración Par'!E30</f>
        <v>0</v>
      </c>
      <c r="G31" s="242">
        <f>+'Valoración Subordinado'!E30</f>
        <v>0</v>
      </c>
      <c r="H31" s="651"/>
      <c r="I31" s="630"/>
      <c r="J31" s="609"/>
      <c r="K31" s="80"/>
    </row>
    <row r="32" spans="1:11" x14ac:dyDescent="0.25">
      <c r="A32" s="142"/>
      <c r="B32" s="698"/>
      <c r="C32" s="699"/>
      <c r="D32" s="245" t="s">
        <v>208</v>
      </c>
      <c r="E32" s="242"/>
      <c r="F32" s="242">
        <f>+'Valoración Par'!E31</f>
        <v>0</v>
      </c>
      <c r="G32" s="242">
        <f>+'Valoración Subordinado'!E31</f>
        <v>0</v>
      </c>
      <c r="H32" s="651"/>
      <c r="I32" s="630"/>
      <c r="J32" s="609"/>
      <c r="K32" s="80"/>
    </row>
    <row r="33" spans="1:11" ht="27.75" customHeight="1" x14ac:dyDescent="0.25">
      <c r="A33" s="142"/>
      <c r="B33" s="698"/>
      <c r="C33" s="699"/>
      <c r="D33" s="245" t="s">
        <v>209</v>
      </c>
      <c r="E33" s="242"/>
      <c r="F33" s="242">
        <f>+'Valoración Par'!E32</f>
        <v>0</v>
      </c>
      <c r="G33" s="242">
        <f>+'Valoración Subordinado'!E32</f>
        <v>0</v>
      </c>
      <c r="H33" s="651"/>
      <c r="I33" s="630"/>
      <c r="J33" s="609"/>
      <c r="K33" s="80"/>
    </row>
    <row r="34" spans="1:11" ht="36" customHeight="1" x14ac:dyDescent="0.25">
      <c r="A34" s="142"/>
      <c r="B34" s="698"/>
      <c r="C34" s="699"/>
      <c r="D34" s="245" t="s">
        <v>210</v>
      </c>
      <c r="E34" s="242"/>
      <c r="F34" s="242">
        <f>+'Valoración Par'!E33</f>
        <v>0</v>
      </c>
      <c r="G34" s="242">
        <f>+'Valoración Subordinado'!E33</f>
        <v>0</v>
      </c>
      <c r="H34" s="651"/>
      <c r="I34" s="630"/>
      <c r="J34" s="609"/>
      <c r="K34" s="80"/>
    </row>
    <row r="35" spans="1:11" ht="24.75" customHeight="1" x14ac:dyDescent="0.25">
      <c r="A35" s="142"/>
      <c r="B35" s="689" t="s">
        <v>198</v>
      </c>
      <c r="C35" s="689"/>
      <c r="D35" s="689"/>
      <c r="E35" s="241">
        <f>SUM(E30:E34)/5*60%</f>
        <v>0</v>
      </c>
      <c r="F35" s="241">
        <f>SUM(F30:F34)/5*20%</f>
        <v>0</v>
      </c>
      <c r="G35" s="241">
        <f>SUM(G30:G34)/5*20%</f>
        <v>0</v>
      </c>
      <c r="H35" s="651"/>
      <c r="I35" s="630"/>
      <c r="J35" s="609"/>
      <c r="K35" s="80"/>
    </row>
    <row r="36" spans="1:11" ht="34.5" customHeight="1" x14ac:dyDescent="0.25">
      <c r="A36" s="142"/>
      <c r="B36" s="698">
        <v>4</v>
      </c>
      <c r="C36" s="699" t="s">
        <v>211</v>
      </c>
      <c r="D36" s="246" t="s">
        <v>212</v>
      </c>
      <c r="E36" s="243"/>
      <c r="F36" s="243">
        <f>+'Valoración Par'!E35</f>
        <v>0</v>
      </c>
      <c r="G36" s="243">
        <f>+'Valoración Subordinado'!E35</f>
        <v>0</v>
      </c>
      <c r="H36" s="693"/>
      <c r="I36" s="696">
        <f>SUM(E40:G40)</f>
        <v>0</v>
      </c>
      <c r="J36" s="702"/>
      <c r="K36" s="80"/>
    </row>
    <row r="37" spans="1:11" ht="24.75" customHeight="1" x14ac:dyDescent="0.25">
      <c r="A37" s="142"/>
      <c r="B37" s="698"/>
      <c r="C37" s="699"/>
      <c r="D37" s="246" t="s">
        <v>213</v>
      </c>
      <c r="E37" s="243"/>
      <c r="F37" s="243">
        <f>+'Valoración Par'!E36</f>
        <v>0</v>
      </c>
      <c r="G37" s="243">
        <f>+'Valoración Subordinado'!E36</f>
        <v>0</v>
      </c>
      <c r="H37" s="694"/>
      <c r="I37" s="697"/>
      <c r="J37" s="702"/>
      <c r="K37" s="80"/>
    </row>
    <row r="38" spans="1:11" ht="24.75" customHeight="1" x14ac:dyDescent="0.25">
      <c r="A38" s="142"/>
      <c r="B38" s="698"/>
      <c r="C38" s="699"/>
      <c r="D38" s="246" t="s">
        <v>214</v>
      </c>
      <c r="E38" s="243"/>
      <c r="F38" s="243">
        <f>+'Valoración Par'!E37</f>
        <v>0</v>
      </c>
      <c r="G38" s="243">
        <f>+'Valoración Subordinado'!E37</f>
        <v>0</v>
      </c>
      <c r="H38" s="694"/>
      <c r="I38" s="697"/>
      <c r="J38" s="702"/>
      <c r="K38" s="80"/>
    </row>
    <row r="39" spans="1:11" ht="36.75" customHeight="1" x14ac:dyDescent="0.25">
      <c r="A39" s="142"/>
      <c r="B39" s="698"/>
      <c r="C39" s="699"/>
      <c r="D39" s="246" t="s">
        <v>215</v>
      </c>
      <c r="E39" s="243"/>
      <c r="F39" s="243">
        <f>+'Valoración Par'!E38</f>
        <v>0</v>
      </c>
      <c r="G39" s="243">
        <f>+'Valoración Subordinado'!E38</f>
        <v>0</v>
      </c>
      <c r="H39" s="694"/>
      <c r="I39" s="697"/>
      <c r="J39" s="702"/>
      <c r="K39" s="80"/>
    </row>
    <row r="40" spans="1:11" ht="24.75" customHeight="1" x14ac:dyDescent="0.25">
      <c r="A40" s="142"/>
      <c r="B40" s="689" t="s">
        <v>198</v>
      </c>
      <c r="C40" s="689"/>
      <c r="D40" s="689"/>
      <c r="E40" s="241">
        <f>SUM(E36:E39)/4*60%</f>
        <v>0</v>
      </c>
      <c r="F40" s="241">
        <f>SUM(F36:F39)/4*20%</f>
        <v>0</v>
      </c>
      <c r="G40" s="241">
        <f>SUM(G36:G39)/4*20%</f>
        <v>0</v>
      </c>
      <c r="H40" s="695"/>
      <c r="I40" s="629"/>
      <c r="J40" s="702"/>
      <c r="K40" s="80"/>
    </row>
    <row r="41" spans="1:11" ht="20.25" customHeight="1" x14ac:dyDescent="0.25">
      <c r="A41" s="142"/>
      <c r="B41" s="698">
        <v>5</v>
      </c>
      <c r="C41" s="699" t="s">
        <v>216</v>
      </c>
      <c r="D41" s="245" t="s">
        <v>217</v>
      </c>
      <c r="E41" s="236">
        <v>5</v>
      </c>
      <c r="F41" s="236">
        <f>+'Valoración Par'!E40</f>
        <v>0</v>
      </c>
      <c r="G41" s="236">
        <f>+'Valoración Subordinado'!E40</f>
        <v>0</v>
      </c>
      <c r="H41" s="630"/>
      <c r="I41" s="630">
        <f>SUM(E46:G46)</f>
        <v>3</v>
      </c>
      <c r="J41" s="701"/>
      <c r="K41" s="80"/>
    </row>
    <row r="42" spans="1:11" ht="18.75" customHeight="1" x14ac:dyDescent="0.25">
      <c r="A42" s="142"/>
      <c r="B42" s="698"/>
      <c r="C42" s="699"/>
      <c r="D42" s="245" t="s">
        <v>218</v>
      </c>
      <c r="E42" s="236">
        <v>5</v>
      </c>
      <c r="F42" s="236">
        <f>+'Valoración Par'!E36</f>
        <v>0</v>
      </c>
      <c r="G42" s="236">
        <f>+'Valoración Subordinado'!E41</f>
        <v>0</v>
      </c>
      <c r="H42" s="630"/>
      <c r="I42" s="630"/>
      <c r="J42" s="701"/>
      <c r="K42" s="80"/>
    </row>
    <row r="43" spans="1:11" ht="39.75" customHeight="1" x14ac:dyDescent="0.25">
      <c r="A43" s="142"/>
      <c r="B43" s="698"/>
      <c r="C43" s="699"/>
      <c r="D43" s="245" t="s">
        <v>219</v>
      </c>
      <c r="E43" s="236">
        <v>5</v>
      </c>
      <c r="F43" s="236">
        <f>+'Valoración Par'!E42</f>
        <v>0</v>
      </c>
      <c r="G43" s="236">
        <f>+'Valoración Subordinado'!E42</f>
        <v>0</v>
      </c>
      <c r="H43" s="630"/>
      <c r="I43" s="630"/>
      <c r="J43" s="701"/>
      <c r="K43" s="80"/>
    </row>
    <row r="44" spans="1:11" ht="24" customHeight="1" x14ac:dyDescent="0.25">
      <c r="A44" s="142"/>
      <c r="B44" s="698"/>
      <c r="C44" s="699"/>
      <c r="D44" s="245" t="s">
        <v>220</v>
      </c>
      <c r="E44" s="236">
        <v>5</v>
      </c>
      <c r="F44" s="236">
        <f>+'Valoración Par'!E37</f>
        <v>0</v>
      </c>
      <c r="G44" s="236">
        <f>+'Valoración Subordinado'!E43</f>
        <v>0</v>
      </c>
      <c r="H44" s="630"/>
      <c r="I44" s="630"/>
      <c r="J44" s="701"/>
      <c r="K44" s="80"/>
    </row>
    <row r="45" spans="1:11" ht="26.25" customHeight="1" x14ac:dyDescent="0.25">
      <c r="A45" s="142"/>
      <c r="B45" s="698"/>
      <c r="C45" s="699"/>
      <c r="D45" s="245" t="s">
        <v>221</v>
      </c>
      <c r="E45" s="236">
        <v>5</v>
      </c>
      <c r="F45" s="236">
        <f>+'Valoración Par'!E44</f>
        <v>0</v>
      </c>
      <c r="G45" s="236">
        <f>+'Valoración Subordinado'!E44</f>
        <v>0</v>
      </c>
      <c r="H45" s="630"/>
      <c r="I45" s="630"/>
      <c r="J45" s="701"/>
      <c r="K45" s="80"/>
    </row>
    <row r="46" spans="1:11" ht="24.75" customHeight="1" x14ac:dyDescent="0.25">
      <c r="A46" s="142"/>
      <c r="B46" s="689" t="s">
        <v>198</v>
      </c>
      <c r="C46" s="689"/>
      <c r="D46" s="689"/>
      <c r="E46" s="241">
        <f>SUM(E41:E45)/5*60%</f>
        <v>3</v>
      </c>
      <c r="F46" s="241">
        <f>SUM(F41:F45)/5*20%</f>
        <v>0</v>
      </c>
      <c r="G46" s="241">
        <f>SUM(G41:G45)/5*20%</f>
        <v>0</v>
      </c>
      <c r="H46" s="630"/>
      <c r="I46" s="630"/>
      <c r="J46" s="701"/>
      <c r="K46" s="80"/>
    </row>
    <row r="47" spans="1:11" ht="20.25" customHeight="1" x14ac:dyDescent="0.25">
      <c r="A47" s="142"/>
      <c r="B47" s="698">
        <v>6</v>
      </c>
      <c r="C47" s="699" t="s">
        <v>222</v>
      </c>
      <c r="D47" s="245" t="s">
        <v>304</v>
      </c>
      <c r="E47" s="242">
        <v>5</v>
      </c>
      <c r="F47" s="242">
        <f>+'Valoración Par'!E46</f>
        <v>0</v>
      </c>
      <c r="G47" s="242">
        <f>+'Valoración Subordinado'!E46</f>
        <v>0</v>
      </c>
      <c r="H47" s="630"/>
      <c r="I47" s="630">
        <f>SUM(E53:G53)</f>
        <v>3</v>
      </c>
      <c r="J47" s="609"/>
      <c r="K47" s="80"/>
    </row>
    <row r="48" spans="1:11" ht="36" customHeight="1" x14ac:dyDescent="0.25">
      <c r="A48" s="142"/>
      <c r="B48" s="698"/>
      <c r="C48" s="699"/>
      <c r="D48" s="245" t="s">
        <v>224</v>
      </c>
      <c r="E48" s="242">
        <v>5</v>
      </c>
      <c r="F48" s="242">
        <f>+'Valoración Par'!E47</f>
        <v>0</v>
      </c>
      <c r="G48" s="242">
        <f>+'Valoración Subordinado'!E47</f>
        <v>0</v>
      </c>
      <c r="H48" s="630"/>
      <c r="I48" s="630"/>
      <c r="J48" s="609"/>
      <c r="K48" s="80"/>
    </row>
    <row r="49" spans="1:11" ht="24.75" customHeight="1" x14ac:dyDescent="0.25">
      <c r="A49" s="142"/>
      <c r="B49" s="698"/>
      <c r="C49" s="699"/>
      <c r="D49" s="245" t="s">
        <v>225</v>
      </c>
      <c r="E49" s="242">
        <v>5</v>
      </c>
      <c r="F49" s="242">
        <f>+'Valoración Par'!E48</f>
        <v>0</v>
      </c>
      <c r="G49" s="242">
        <f>+'Valoración Subordinado'!E48</f>
        <v>0</v>
      </c>
      <c r="H49" s="630"/>
      <c r="I49" s="630"/>
      <c r="J49" s="609"/>
      <c r="K49" s="80"/>
    </row>
    <row r="50" spans="1:11" ht="15.75" customHeight="1" x14ac:dyDescent="0.25">
      <c r="A50" s="142"/>
      <c r="B50" s="698"/>
      <c r="C50" s="699"/>
      <c r="D50" s="245" t="s">
        <v>226</v>
      </c>
      <c r="E50" s="242">
        <v>5</v>
      </c>
      <c r="F50" s="242">
        <f>+'Valoración Par'!E49</f>
        <v>0</v>
      </c>
      <c r="G50" s="242">
        <f>+'Valoración Subordinado'!E49</f>
        <v>0</v>
      </c>
      <c r="H50" s="630"/>
      <c r="I50" s="630"/>
      <c r="J50" s="609"/>
      <c r="K50" s="80"/>
    </row>
    <row r="51" spans="1:11" ht="12.75" customHeight="1" x14ac:dyDescent="0.25">
      <c r="A51" s="142"/>
      <c r="B51" s="698"/>
      <c r="C51" s="699"/>
      <c r="D51" s="245" t="s">
        <v>227</v>
      </c>
      <c r="E51" s="242">
        <v>5</v>
      </c>
      <c r="F51" s="242">
        <f>+'Valoración Par'!E50</f>
        <v>0</v>
      </c>
      <c r="G51" s="242">
        <f>+'Valoración Subordinado'!E50</f>
        <v>0</v>
      </c>
      <c r="H51" s="630"/>
      <c r="I51" s="630"/>
      <c r="J51" s="609"/>
      <c r="K51" s="80"/>
    </row>
    <row r="52" spans="1:11" ht="15" customHeight="1" x14ac:dyDescent="0.25">
      <c r="A52" s="142"/>
      <c r="B52" s="698"/>
      <c r="C52" s="699"/>
      <c r="D52" s="245" t="s">
        <v>228</v>
      </c>
      <c r="E52" s="242">
        <v>5</v>
      </c>
      <c r="F52" s="242">
        <f>+'Valoración Par'!E51</f>
        <v>0</v>
      </c>
      <c r="G52" s="242">
        <f>+'Valoración Subordinado'!E51</f>
        <v>0</v>
      </c>
      <c r="H52" s="630"/>
      <c r="I52" s="630"/>
      <c r="J52" s="609"/>
      <c r="K52" s="80"/>
    </row>
    <row r="53" spans="1:11" ht="24.75" customHeight="1" x14ac:dyDescent="0.25">
      <c r="A53" s="142"/>
      <c r="B53" s="689" t="s">
        <v>198</v>
      </c>
      <c r="C53" s="689"/>
      <c r="D53" s="689"/>
      <c r="E53" s="241">
        <f>SUM(E47:E52)/6*60%</f>
        <v>3</v>
      </c>
      <c r="F53" s="241">
        <f>SUM(F47:F52)/6*20%</f>
        <v>0</v>
      </c>
      <c r="G53" s="241">
        <f>SUM(G47:G52)/6*20%</f>
        <v>0</v>
      </c>
      <c r="H53" s="630"/>
      <c r="I53" s="630"/>
      <c r="J53" s="609"/>
      <c r="K53" s="80"/>
    </row>
    <row r="54" spans="1:11" ht="24.75" customHeight="1" x14ac:dyDescent="0.25">
      <c r="A54" s="142"/>
      <c r="B54" s="698">
        <v>7</v>
      </c>
      <c r="C54" s="699" t="s">
        <v>229</v>
      </c>
      <c r="D54" s="245" t="s">
        <v>230</v>
      </c>
      <c r="E54" s="242">
        <v>5</v>
      </c>
      <c r="F54" s="242">
        <f>+'Valoración Par'!E53</f>
        <v>0</v>
      </c>
      <c r="G54" s="242">
        <f>+'Valoración Subordinado'!E53</f>
        <v>0</v>
      </c>
      <c r="H54" s="651"/>
      <c r="I54" s="696">
        <f>SUM(E58:G58)</f>
        <v>3</v>
      </c>
      <c r="J54" s="609"/>
      <c r="K54" s="80"/>
    </row>
    <row r="55" spans="1:11" ht="47.25" customHeight="1" x14ac:dyDescent="0.25">
      <c r="A55" s="142"/>
      <c r="B55" s="698"/>
      <c r="C55" s="699"/>
      <c r="D55" s="245" t="s">
        <v>231</v>
      </c>
      <c r="E55" s="242">
        <v>5</v>
      </c>
      <c r="F55" s="242">
        <f>+'Valoración Par'!E54</f>
        <v>0</v>
      </c>
      <c r="G55" s="242">
        <f>+'Valoración Subordinado'!E54</f>
        <v>0</v>
      </c>
      <c r="H55" s="651"/>
      <c r="I55" s="697"/>
      <c r="J55" s="609"/>
      <c r="K55" s="80"/>
    </row>
    <row r="56" spans="1:11" ht="14.25" customHeight="1" x14ac:dyDescent="0.25">
      <c r="A56" s="142"/>
      <c r="B56" s="698"/>
      <c r="C56" s="699"/>
      <c r="D56" s="245" t="s">
        <v>232</v>
      </c>
      <c r="E56" s="242">
        <v>5</v>
      </c>
      <c r="F56" s="242">
        <f>+'Valoración Par'!E55</f>
        <v>0</v>
      </c>
      <c r="G56" s="242">
        <f>+'Valoración Subordinado'!E55</f>
        <v>0</v>
      </c>
      <c r="H56" s="651"/>
      <c r="I56" s="697"/>
      <c r="J56" s="609"/>
      <c r="K56" s="80"/>
    </row>
    <row r="57" spans="1:11" ht="27" customHeight="1" x14ac:dyDescent="0.25">
      <c r="A57" s="142"/>
      <c r="B57" s="698"/>
      <c r="C57" s="699"/>
      <c r="D57" s="245" t="s">
        <v>233</v>
      </c>
      <c r="E57" s="242">
        <v>5</v>
      </c>
      <c r="F57" s="242">
        <f>+'Valoración Par'!E56</f>
        <v>0</v>
      </c>
      <c r="G57" s="242">
        <f>+'Valoración Subordinado'!E56</f>
        <v>0</v>
      </c>
      <c r="H57" s="651"/>
      <c r="I57" s="697"/>
      <c r="J57" s="609"/>
      <c r="K57" s="80"/>
    </row>
    <row r="58" spans="1:11" ht="24.75" customHeight="1" x14ac:dyDescent="0.25">
      <c r="A58" s="142"/>
      <c r="B58" s="689" t="s">
        <v>198</v>
      </c>
      <c r="C58" s="689"/>
      <c r="D58" s="689"/>
      <c r="E58" s="241">
        <f>SUM(E54:E57)/4*60%</f>
        <v>3</v>
      </c>
      <c r="F58" s="241">
        <f>SUM(F54:F57)/4*20%</f>
        <v>0</v>
      </c>
      <c r="G58" s="241">
        <f>SUM(G54:G57)/4*20%</f>
        <v>0</v>
      </c>
      <c r="H58" s="651"/>
      <c r="I58" s="629"/>
      <c r="J58" s="609"/>
      <c r="K58" s="80"/>
    </row>
    <row r="59" spans="1:11" ht="34.5" customHeight="1" x14ac:dyDescent="0.25">
      <c r="A59" s="142"/>
      <c r="B59" s="698">
        <v>8</v>
      </c>
      <c r="C59" s="699" t="s">
        <v>234</v>
      </c>
      <c r="D59" s="246" t="s">
        <v>235</v>
      </c>
      <c r="E59" s="243">
        <v>5</v>
      </c>
      <c r="F59" s="243">
        <f>+'Valoración Par'!E58</f>
        <v>0</v>
      </c>
      <c r="G59" s="243">
        <f>+'Valoración Subordinado'!E58</f>
        <v>0</v>
      </c>
      <c r="H59" s="656"/>
      <c r="I59" s="630">
        <f>SUM(E66:G66)</f>
        <v>3</v>
      </c>
      <c r="J59" s="700"/>
      <c r="K59" s="80"/>
    </row>
    <row r="60" spans="1:11" ht="24.75" customHeight="1" x14ac:dyDescent="0.25">
      <c r="A60" s="142"/>
      <c r="B60" s="698"/>
      <c r="C60" s="699"/>
      <c r="D60" s="246" t="s">
        <v>236</v>
      </c>
      <c r="E60" s="243">
        <v>5</v>
      </c>
      <c r="F60" s="243">
        <f>+'Valoración Par'!E59</f>
        <v>0</v>
      </c>
      <c r="G60" s="243">
        <f>+'Valoración Subordinado'!E59</f>
        <v>0</v>
      </c>
      <c r="H60" s="656"/>
      <c r="I60" s="630"/>
      <c r="J60" s="700"/>
      <c r="K60" s="80"/>
    </row>
    <row r="61" spans="1:11" ht="24.75" customHeight="1" x14ac:dyDescent="0.25">
      <c r="A61" s="142"/>
      <c r="B61" s="698"/>
      <c r="C61" s="699"/>
      <c r="D61" s="246" t="s">
        <v>237</v>
      </c>
      <c r="E61" s="243">
        <v>5</v>
      </c>
      <c r="F61" s="243">
        <f>+'Valoración Par'!E60</f>
        <v>0</v>
      </c>
      <c r="G61" s="243">
        <f>+'Valoración Subordinado'!E60</f>
        <v>0</v>
      </c>
      <c r="H61" s="656"/>
      <c r="I61" s="630"/>
      <c r="J61" s="700"/>
      <c r="K61" s="80"/>
    </row>
    <row r="62" spans="1:11" ht="36.75" customHeight="1" x14ac:dyDescent="0.25">
      <c r="A62" s="142"/>
      <c r="B62" s="698"/>
      <c r="C62" s="699"/>
      <c r="D62" s="246" t="s">
        <v>238</v>
      </c>
      <c r="E62" s="243">
        <v>5</v>
      </c>
      <c r="F62" s="243">
        <f>+'Valoración Par'!E61</f>
        <v>0</v>
      </c>
      <c r="G62" s="243">
        <f>+'Valoración Subordinado'!E61</f>
        <v>0</v>
      </c>
      <c r="H62" s="656"/>
      <c r="I62" s="630"/>
      <c r="J62" s="700"/>
      <c r="K62" s="80"/>
    </row>
    <row r="63" spans="1:11" ht="44.25" customHeight="1" x14ac:dyDescent="0.25">
      <c r="A63" s="142"/>
      <c r="B63" s="698"/>
      <c r="C63" s="699"/>
      <c r="D63" s="246" t="s">
        <v>239</v>
      </c>
      <c r="E63" s="243">
        <v>5</v>
      </c>
      <c r="F63" s="243">
        <f>+'Valoración Par'!E62</f>
        <v>0</v>
      </c>
      <c r="G63" s="243">
        <f>+'Valoración Subordinado'!E62</f>
        <v>0</v>
      </c>
      <c r="H63" s="656"/>
      <c r="I63" s="630"/>
      <c r="J63" s="700"/>
      <c r="K63" s="80"/>
    </row>
    <row r="64" spans="1:11" ht="25.5" customHeight="1" x14ac:dyDescent="0.25">
      <c r="A64" s="142"/>
      <c r="B64" s="698"/>
      <c r="C64" s="699"/>
      <c r="D64" s="246" t="s">
        <v>240</v>
      </c>
      <c r="E64" s="243">
        <v>5</v>
      </c>
      <c r="F64" s="243">
        <f>+'Valoración Par'!E63</f>
        <v>0</v>
      </c>
      <c r="G64" s="243">
        <f>+'Valoración Subordinado'!E63</f>
        <v>0</v>
      </c>
      <c r="H64" s="656"/>
      <c r="I64" s="630"/>
      <c r="J64" s="700"/>
      <c r="K64" s="80"/>
    </row>
    <row r="65" spans="1:16" ht="26.25" customHeight="1" x14ac:dyDescent="0.25">
      <c r="A65" s="142"/>
      <c r="B65" s="698"/>
      <c r="C65" s="699"/>
      <c r="D65" s="246" t="s">
        <v>241</v>
      </c>
      <c r="E65" s="243">
        <v>5</v>
      </c>
      <c r="F65" s="243">
        <f>+'Valoración Par'!E64</f>
        <v>0</v>
      </c>
      <c r="G65" s="243">
        <f>+'Valoración Subordinado'!E64</f>
        <v>0</v>
      </c>
      <c r="H65" s="656"/>
      <c r="I65" s="630"/>
      <c r="J65" s="700"/>
      <c r="K65" s="80"/>
    </row>
    <row r="66" spans="1:16" ht="24.75" customHeight="1" x14ac:dyDescent="0.25">
      <c r="A66" s="142"/>
      <c r="B66" s="689" t="s">
        <v>198</v>
      </c>
      <c r="C66" s="689"/>
      <c r="D66" s="689"/>
      <c r="E66" s="241">
        <f>SUM(E59:E65)/7*60%</f>
        <v>3</v>
      </c>
      <c r="F66" s="241">
        <f>SUM(F59:F65)/7*20%</f>
        <v>0</v>
      </c>
      <c r="G66" s="241">
        <f>SUM(G59:G65)/7*20%</f>
        <v>0</v>
      </c>
      <c r="H66" s="656"/>
      <c r="I66" s="630"/>
      <c r="J66" s="700"/>
      <c r="K66" s="80"/>
    </row>
    <row r="67" spans="1:16" ht="24.75" customHeight="1" x14ac:dyDescent="0.25">
      <c r="A67" s="142"/>
      <c r="B67" s="698">
        <v>9</v>
      </c>
      <c r="C67" s="699" t="s">
        <v>242</v>
      </c>
      <c r="D67" s="246" t="s">
        <v>243</v>
      </c>
      <c r="E67" s="243">
        <v>5</v>
      </c>
      <c r="F67" s="243">
        <f>+'Valoración Par'!E66</f>
        <v>0</v>
      </c>
      <c r="G67" s="243">
        <f>+'Valoración Subordinado'!E66</f>
        <v>0</v>
      </c>
      <c r="H67" s="656"/>
      <c r="I67" s="696">
        <f>SUM(E71:G71)</f>
        <v>3</v>
      </c>
      <c r="J67" s="609"/>
      <c r="K67" s="80"/>
    </row>
    <row r="68" spans="1:16" ht="24.75" customHeight="1" x14ac:dyDescent="0.25">
      <c r="A68" s="142"/>
      <c r="B68" s="698"/>
      <c r="C68" s="699"/>
      <c r="D68" s="246" t="s">
        <v>244</v>
      </c>
      <c r="E68" s="243">
        <v>5</v>
      </c>
      <c r="F68" s="243">
        <f>+'Valoración Par'!E67</f>
        <v>0</v>
      </c>
      <c r="G68" s="243">
        <f>+'Valoración Subordinado'!E67</f>
        <v>0</v>
      </c>
      <c r="H68" s="656"/>
      <c r="I68" s="697"/>
      <c r="J68" s="609"/>
      <c r="K68" s="80"/>
    </row>
    <row r="69" spans="1:16" ht="24.75" customHeight="1" x14ac:dyDescent="0.25">
      <c r="A69" s="142"/>
      <c r="B69" s="698"/>
      <c r="C69" s="699"/>
      <c r="D69" s="246" t="s">
        <v>245</v>
      </c>
      <c r="E69" s="243">
        <v>5</v>
      </c>
      <c r="F69" s="243">
        <f>+'Valoración Par'!E68</f>
        <v>0</v>
      </c>
      <c r="G69" s="243">
        <f>+'Valoración Subordinado'!E68</f>
        <v>0</v>
      </c>
      <c r="H69" s="656"/>
      <c r="I69" s="697"/>
      <c r="J69" s="609"/>
      <c r="K69" s="80"/>
    </row>
    <row r="70" spans="1:16" ht="34.5" customHeight="1" x14ac:dyDescent="0.25">
      <c r="A70" s="142"/>
      <c r="B70" s="698"/>
      <c r="C70" s="699"/>
      <c r="D70" s="245" t="s">
        <v>246</v>
      </c>
      <c r="E70" s="243">
        <v>5</v>
      </c>
      <c r="F70" s="243">
        <f>+'Valoración Par'!E69</f>
        <v>0</v>
      </c>
      <c r="G70" s="243">
        <f>+'Valoración Subordinado'!E69</f>
        <v>0</v>
      </c>
      <c r="H70" s="656"/>
      <c r="I70" s="697"/>
      <c r="J70" s="609"/>
      <c r="K70" s="80"/>
    </row>
    <row r="71" spans="1:16" ht="24.75" customHeight="1" x14ac:dyDescent="0.25">
      <c r="A71" s="142"/>
      <c r="B71" s="689" t="s">
        <v>198</v>
      </c>
      <c r="C71" s="689"/>
      <c r="D71" s="689"/>
      <c r="E71" s="241">
        <f>SUM(E67:E70)/4*60%</f>
        <v>3</v>
      </c>
      <c r="F71" s="241">
        <f>SUM(F67:F70)/4*20%</f>
        <v>0</v>
      </c>
      <c r="G71" s="241">
        <f>SUM(G67:G70)/4*20%</f>
        <v>0</v>
      </c>
      <c r="H71" s="656"/>
      <c r="I71" s="629"/>
      <c r="J71" s="609"/>
      <c r="K71" s="80"/>
    </row>
    <row r="72" spans="1:16" x14ac:dyDescent="0.25">
      <c r="A72" s="142"/>
      <c r="B72" s="689" t="s">
        <v>278</v>
      </c>
      <c r="C72" s="689"/>
      <c r="D72" s="689"/>
      <c r="E72" s="183">
        <f>AVERAGE(E71,E66,E58,E53,E46,E40,E35,E29,E23)</f>
        <v>1.6666666666666667</v>
      </c>
      <c r="F72" s="183">
        <f>AVERAGE(F71,F66,F58,F53,F46,F40,F35,F29,F23)</f>
        <v>0</v>
      </c>
      <c r="G72" s="183">
        <f>AVERAGE(G71,G66,G58,G53,G46,G40,G35,G29,G23)</f>
        <v>0</v>
      </c>
      <c r="H72" s="80"/>
      <c r="I72" s="80"/>
      <c r="J72" s="80"/>
      <c r="K72" s="80"/>
    </row>
    <row r="73" spans="1:16" ht="15.75" thickBot="1" x14ac:dyDescent="0.3">
      <c r="A73" s="142"/>
      <c r="B73" s="80"/>
      <c r="C73" s="80"/>
      <c r="D73" s="81"/>
      <c r="E73" s="182"/>
      <c r="F73" s="182"/>
      <c r="G73" s="182"/>
      <c r="H73" s="80"/>
      <c r="I73" s="80"/>
      <c r="J73" s="80"/>
      <c r="K73" s="80"/>
    </row>
    <row r="74" spans="1:16" ht="18.75" customHeight="1" thickBot="1" x14ac:dyDescent="0.3">
      <c r="A74" s="142"/>
      <c r="B74" s="82"/>
      <c r="C74" s="82"/>
      <c r="D74" s="82"/>
      <c r="E74" s="690" t="s">
        <v>247</v>
      </c>
      <c r="F74" s="691"/>
      <c r="G74" s="692"/>
      <c r="H74" s="253"/>
      <c r="I74" s="254">
        <f>AVERAGE(I19:I71)</f>
        <v>1.6666666666666667</v>
      </c>
      <c r="J74" s="255">
        <f>I74/5*100%</f>
        <v>0.33333333333333337</v>
      </c>
      <c r="K74" s="80"/>
    </row>
    <row r="75" spans="1:16" ht="36" customHeight="1" x14ac:dyDescent="0.25">
      <c r="A75" s="142"/>
      <c r="B75" s="142"/>
      <c r="C75" s="142"/>
      <c r="D75" s="154"/>
      <c r="E75" s="142"/>
      <c r="F75" s="142"/>
      <c r="G75" s="142"/>
      <c r="H75" s="142"/>
      <c r="I75" s="142"/>
      <c r="J75" s="142"/>
      <c r="K75" s="80"/>
      <c r="L75"/>
    </row>
    <row r="76" spans="1:16" ht="30" customHeight="1" x14ac:dyDescent="0.25">
      <c r="A76" s="142"/>
      <c r="B76" s="142"/>
      <c r="C76" s="179" t="s">
        <v>120</v>
      </c>
      <c r="D76" s="179" t="s">
        <v>309</v>
      </c>
      <c r="E76" s="142"/>
      <c r="F76" s="142"/>
      <c r="G76" s="142"/>
      <c r="H76" s="653"/>
      <c r="I76" s="653"/>
      <c r="J76" s="83"/>
      <c r="K76" s="80"/>
      <c r="L76"/>
    </row>
    <row r="77" spans="1:16" ht="30" customHeight="1" x14ac:dyDescent="0.25">
      <c r="A77" s="142"/>
      <c r="B77" s="142"/>
      <c r="C77" s="179" t="s">
        <v>121</v>
      </c>
      <c r="D77" s="179">
        <v>2019</v>
      </c>
      <c r="E77" s="142"/>
      <c r="F77" s="142"/>
      <c r="G77" s="142"/>
      <c r="H77" s="654" t="s">
        <v>315</v>
      </c>
      <c r="I77" s="655"/>
      <c r="J77" s="256" t="s">
        <v>313</v>
      </c>
      <c r="K77" s="80"/>
      <c r="L77"/>
    </row>
    <row r="78" spans="1:16" x14ac:dyDescent="0.25">
      <c r="A78" s="142"/>
      <c r="B78" s="142"/>
      <c r="C78" s="142"/>
      <c r="D78" s="142"/>
      <c r="E78" s="142"/>
      <c r="F78" s="142"/>
      <c r="G78" s="142"/>
      <c r="H78" s="142"/>
      <c r="I78" s="142"/>
      <c r="J78" s="142"/>
      <c r="K78" s="142"/>
      <c r="L78"/>
    </row>
    <row r="79" spans="1:16" x14ac:dyDescent="0.25">
      <c r="A79"/>
      <c r="B79" s="249"/>
      <c r="C79" s="249"/>
      <c r="D79" s="250"/>
      <c r="E79" s="249"/>
      <c r="F79" s="249"/>
      <c r="G79" s="249"/>
      <c r="H79" s="249"/>
      <c r="I79" s="249"/>
      <c r="J79" s="249"/>
      <c r="K79" s="251"/>
      <c r="L79" s="249"/>
      <c r="M79" s="249"/>
      <c r="N79" s="249"/>
      <c r="O79" s="249"/>
      <c r="P79" s="249"/>
    </row>
    <row r="80" spans="1:16" x14ac:dyDescent="0.25">
      <c r="A80"/>
      <c r="B80" s="249"/>
      <c r="C80" s="249"/>
      <c r="D80" s="250"/>
      <c r="E80" s="249"/>
      <c r="F80" s="249"/>
      <c r="G80" s="249"/>
      <c r="H80" s="249"/>
      <c r="I80" s="249"/>
      <c r="J80" s="249"/>
      <c r="K80" s="251"/>
      <c r="L80" s="249"/>
      <c r="M80" s="249"/>
      <c r="N80" s="249"/>
      <c r="O80" s="249"/>
      <c r="P80" s="249"/>
    </row>
    <row r="81" spans="1:16" x14ac:dyDescent="0.25">
      <c r="A81" s="248"/>
      <c r="B81" s="249"/>
      <c r="C81" s="249"/>
      <c r="D81" s="250"/>
      <c r="E81" s="249"/>
      <c r="F81" s="249"/>
      <c r="G81" s="249"/>
      <c r="H81" s="249"/>
      <c r="I81" s="249"/>
      <c r="J81" s="249"/>
      <c r="K81" s="251"/>
      <c r="L81" s="249"/>
      <c r="M81" s="249"/>
      <c r="N81" s="249"/>
      <c r="O81" s="249"/>
      <c r="P81" s="249"/>
    </row>
    <row r="82" spans="1:16" x14ac:dyDescent="0.25">
      <c r="A82" s="248"/>
      <c r="B82" s="249"/>
      <c r="C82" s="249"/>
      <c r="D82" s="250"/>
      <c r="E82" s="249"/>
      <c r="F82" s="249"/>
      <c r="G82" s="249"/>
      <c r="H82" s="249"/>
      <c r="I82" s="249"/>
      <c r="J82" s="249"/>
      <c r="K82" s="251"/>
      <c r="L82" s="249"/>
      <c r="M82" s="249"/>
      <c r="N82" s="249"/>
      <c r="O82" s="249"/>
      <c r="P82" s="249"/>
    </row>
    <row r="83" spans="1:16" x14ac:dyDescent="0.25">
      <c r="A83" s="248"/>
      <c r="B83" s="249"/>
      <c r="C83" s="249"/>
      <c r="D83" s="250"/>
      <c r="E83" s="249"/>
      <c r="F83" s="249"/>
      <c r="G83" s="249"/>
      <c r="H83" s="249"/>
      <c r="I83" s="249"/>
      <c r="J83" s="249"/>
      <c r="K83" s="251"/>
      <c r="L83" s="249"/>
      <c r="M83" s="249"/>
      <c r="N83" s="249"/>
      <c r="O83" s="249"/>
      <c r="P83" s="249"/>
    </row>
    <row r="84" spans="1:16" x14ac:dyDescent="0.25">
      <c r="A84" s="248"/>
      <c r="B84" s="249"/>
      <c r="C84" s="249"/>
      <c r="D84" s="250"/>
      <c r="E84" s="249"/>
      <c r="F84" s="249"/>
      <c r="G84" s="249"/>
      <c r="H84" s="249"/>
      <c r="I84" s="249"/>
      <c r="J84" s="249"/>
      <c r="K84" s="251"/>
      <c r="L84" s="249"/>
      <c r="M84" s="249"/>
      <c r="N84" s="249"/>
      <c r="O84" s="249"/>
      <c r="P84" s="249"/>
    </row>
    <row r="85" spans="1:16" x14ac:dyDescent="0.25">
      <c r="A85" s="248"/>
      <c r="B85" s="249"/>
      <c r="C85" s="249"/>
      <c r="D85" s="250"/>
      <c r="E85" s="249"/>
      <c r="F85" s="249"/>
      <c r="G85" s="249"/>
      <c r="H85" s="249"/>
      <c r="I85" s="249"/>
      <c r="J85" s="249"/>
      <c r="K85" s="251"/>
      <c r="L85" s="249"/>
      <c r="M85" s="249"/>
      <c r="N85" s="249"/>
      <c r="O85" s="249"/>
      <c r="P85" s="249"/>
    </row>
    <row r="86" spans="1:16" x14ac:dyDescent="0.25">
      <c r="A86" s="248"/>
      <c r="B86" s="249"/>
      <c r="C86" s="249"/>
      <c r="D86" s="250"/>
      <c r="E86" s="249"/>
      <c r="F86" s="249"/>
      <c r="G86" s="249"/>
      <c r="H86" s="249"/>
      <c r="I86" s="249"/>
      <c r="J86" s="249"/>
      <c r="K86" s="251"/>
      <c r="L86" s="249"/>
      <c r="M86" s="249"/>
      <c r="N86" s="249"/>
      <c r="O86" s="249"/>
      <c r="P86" s="249"/>
    </row>
    <row r="87" spans="1:16" x14ac:dyDescent="0.25">
      <c r="A87" s="248"/>
      <c r="B87" s="249"/>
      <c r="C87" s="249"/>
      <c r="D87" s="250"/>
      <c r="E87" s="249"/>
      <c r="F87" s="249"/>
      <c r="G87" s="249"/>
      <c r="H87" s="249"/>
      <c r="I87" s="249"/>
      <c r="J87" s="249"/>
      <c r="K87" s="251"/>
      <c r="L87" s="249"/>
      <c r="M87" s="249"/>
      <c r="N87" s="249"/>
      <c r="O87" s="249"/>
      <c r="P87" s="249"/>
    </row>
    <row r="88" spans="1:16" x14ac:dyDescent="0.25">
      <c r="A88" s="248"/>
      <c r="B88" s="249"/>
      <c r="C88" s="249"/>
      <c r="D88" s="250"/>
      <c r="E88" s="249"/>
      <c r="F88" s="249"/>
      <c r="G88" s="249"/>
      <c r="H88" s="249"/>
      <c r="I88" s="249"/>
      <c r="J88" s="249"/>
      <c r="K88" s="251"/>
      <c r="L88" s="249"/>
      <c r="M88" s="249"/>
      <c r="N88" s="249"/>
      <c r="O88" s="249"/>
      <c r="P88" s="249"/>
    </row>
    <row r="89" spans="1:16" x14ac:dyDescent="0.25">
      <c r="A89" s="248"/>
      <c r="B89" s="249"/>
      <c r="C89" s="249"/>
      <c r="D89" s="250"/>
      <c r="E89" s="249"/>
      <c r="F89" s="249"/>
      <c r="G89" s="249"/>
      <c r="H89" s="249"/>
      <c r="I89" s="249"/>
      <c r="J89" s="249"/>
      <c r="K89" s="251"/>
      <c r="L89" s="249"/>
      <c r="M89" s="249"/>
      <c r="N89" s="249"/>
      <c r="O89" s="249"/>
      <c r="P89" s="249"/>
    </row>
    <row r="90" spans="1:16" x14ac:dyDescent="0.25">
      <c r="A90" s="248"/>
      <c r="B90" s="249"/>
      <c r="C90" s="249"/>
      <c r="D90" s="250"/>
      <c r="E90" s="249"/>
      <c r="F90" s="249"/>
      <c r="G90" s="249"/>
      <c r="H90" s="249"/>
      <c r="I90" s="249"/>
      <c r="J90" s="249"/>
      <c r="K90" s="251"/>
      <c r="L90" s="249"/>
      <c r="M90" s="249"/>
      <c r="N90" s="249"/>
      <c r="O90" s="249"/>
      <c r="P90" s="249"/>
    </row>
    <row r="91" spans="1:16" x14ac:dyDescent="0.25">
      <c r="A91" s="248"/>
      <c r="B91" s="249"/>
      <c r="C91" s="249"/>
      <c r="D91" s="250"/>
      <c r="E91" s="249"/>
      <c r="F91" s="249"/>
      <c r="G91" s="249"/>
      <c r="H91" s="249"/>
      <c r="I91" s="249"/>
      <c r="J91" s="249"/>
      <c r="K91" s="251"/>
      <c r="L91" s="249"/>
      <c r="M91" s="249"/>
      <c r="N91" s="249"/>
      <c r="O91" s="249"/>
      <c r="P91" s="249"/>
    </row>
    <row r="92" spans="1:16" x14ac:dyDescent="0.25">
      <c r="A92" s="248"/>
      <c r="B92" s="249"/>
      <c r="C92" s="249"/>
      <c r="D92" s="250"/>
      <c r="E92" s="249"/>
      <c r="F92" s="249"/>
      <c r="G92" s="249"/>
      <c r="H92" s="249"/>
      <c r="I92" s="249"/>
      <c r="J92" s="249"/>
      <c r="K92" s="251"/>
      <c r="L92" s="249"/>
      <c r="M92" s="249"/>
      <c r="N92" s="249"/>
      <c r="O92" s="249"/>
      <c r="P92" s="249"/>
    </row>
    <row r="93" spans="1:16" x14ac:dyDescent="0.25">
      <c r="A93" s="248"/>
      <c r="B93" s="249"/>
      <c r="C93" s="249"/>
      <c r="D93" s="250"/>
      <c r="E93" s="249"/>
      <c r="F93" s="249"/>
      <c r="G93" s="249"/>
      <c r="H93" s="249"/>
      <c r="I93" s="249"/>
      <c r="J93" s="249"/>
      <c r="K93" s="251"/>
      <c r="L93" s="249"/>
      <c r="M93" s="249"/>
      <c r="N93" s="249"/>
      <c r="O93" s="249"/>
      <c r="P93" s="249"/>
    </row>
    <row r="94" spans="1:16" x14ac:dyDescent="0.25">
      <c r="A94" s="248"/>
      <c r="B94" s="249"/>
      <c r="C94" s="249"/>
      <c r="D94" s="250"/>
      <c r="E94" s="249"/>
      <c r="F94" s="249"/>
      <c r="G94" s="249"/>
      <c r="H94" s="249"/>
      <c r="I94" s="249"/>
      <c r="J94" s="249"/>
      <c r="K94" s="251"/>
      <c r="L94" s="249"/>
      <c r="M94" s="249"/>
      <c r="N94" s="249"/>
      <c r="O94" s="249"/>
      <c r="P94" s="249"/>
    </row>
    <row r="95" spans="1:16" x14ac:dyDescent="0.25">
      <c r="A95" s="248"/>
      <c r="B95" s="249"/>
      <c r="C95" s="249"/>
      <c r="D95" s="250"/>
      <c r="E95" s="249"/>
      <c r="F95" s="249"/>
      <c r="G95" s="249"/>
      <c r="H95" s="249"/>
      <c r="I95" s="249"/>
      <c r="J95" s="249"/>
      <c r="K95" s="251"/>
      <c r="L95" s="249"/>
      <c r="M95" s="249"/>
      <c r="N95" s="249"/>
      <c r="O95" s="249"/>
      <c r="P95" s="249"/>
    </row>
    <row r="96" spans="1:16" x14ac:dyDescent="0.25">
      <c r="A96" s="248"/>
      <c r="B96" s="249"/>
      <c r="C96" s="249"/>
      <c r="D96" s="250"/>
      <c r="E96" s="249"/>
      <c r="F96" s="249"/>
      <c r="G96" s="249"/>
      <c r="H96" s="249"/>
      <c r="I96" s="249"/>
      <c r="J96" s="249"/>
      <c r="K96" s="251"/>
      <c r="L96" s="249"/>
      <c r="M96" s="249"/>
      <c r="N96" s="249"/>
      <c r="O96" s="249"/>
      <c r="P96" s="249"/>
    </row>
    <row r="97" spans="1:16" x14ac:dyDescent="0.25">
      <c r="A97" s="248"/>
      <c r="B97" s="249"/>
      <c r="C97" s="249"/>
      <c r="D97" s="250"/>
      <c r="E97" s="249"/>
      <c r="F97" s="249"/>
      <c r="G97" s="249"/>
      <c r="H97" s="249"/>
      <c r="I97" s="249"/>
      <c r="J97" s="249"/>
      <c r="K97" s="251"/>
      <c r="L97" s="249"/>
      <c r="M97" s="249"/>
      <c r="N97" s="249"/>
      <c r="O97" s="249"/>
      <c r="P97" s="249"/>
    </row>
    <row r="98" spans="1:16" x14ac:dyDescent="0.25">
      <c r="A98" s="248"/>
      <c r="B98" s="249"/>
      <c r="C98" s="249"/>
      <c r="D98" s="250"/>
      <c r="E98" s="249"/>
      <c r="F98" s="249"/>
      <c r="G98" s="249"/>
      <c r="H98" s="249"/>
      <c r="I98" s="249"/>
      <c r="J98" s="249"/>
      <c r="K98" s="251"/>
      <c r="L98" s="249"/>
      <c r="M98" s="249"/>
      <c r="N98" s="249"/>
      <c r="O98" s="249"/>
      <c r="P98" s="249"/>
    </row>
    <row r="99" spans="1:16" x14ac:dyDescent="0.25">
      <c r="A99" s="248"/>
      <c r="B99" s="249"/>
      <c r="C99" s="249"/>
      <c r="D99" s="250"/>
      <c r="E99" s="249"/>
      <c r="F99" s="249"/>
      <c r="G99" s="249"/>
      <c r="H99" s="249"/>
      <c r="I99" s="249"/>
      <c r="J99" s="249"/>
      <c r="K99" s="251"/>
      <c r="L99" s="249"/>
      <c r="M99" s="249"/>
      <c r="N99" s="249"/>
      <c r="O99" s="249"/>
      <c r="P99" s="249"/>
    </row>
    <row r="100" spans="1:16" x14ac:dyDescent="0.25">
      <c r="A100" s="248"/>
      <c r="B100" s="249"/>
      <c r="C100" s="249"/>
      <c r="D100" s="250"/>
      <c r="E100" s="249"/>
      <c r="F100" s="249"/>
      <c r="G100" s="249"/>
      <c r="H100" s="249"/>
      <c r="I100" s="249"/>
      <c r="J100" s="249"/>
      <c r="K100" s="251"/>
      <c r="L100" s="249"/>
      <c r="M100" s="249"/>
      <c r="N100" s="249"/>
      <c r="O100" s="249"/>
      <c r="P100" s="249"/>
    </row>
    <row r="101" spans="1:16" x14ac:dyDescent="0.25">
      <c r="A101" s="248"/>
      <c r="B101" s="249"/>
      <c r="C101" s="249"/>
      <c r="D101" s="250"/>
      <c r="E101" s="249"/>
      <c r="F101" s="249"/>
      <c r="G101" s="249"/>
      <c r="H101" s="249"/>
      <c r="I101" s="249"/>
      <c r="J101" s="249"/>
      <c r="K101" s="251"/>
      <c r="L101" s="249"/>
      <c r="M101" s="249"/>
      <c r="N101" s="249"/>
      <c r="O101" s="249"/>
      <c r="P101" s="249"/>
    </row>
    <row r="102" spans="1:16" x14ac:dyDescent="0.25">
      <c r="A102" s="248"/>
      <c r="B102" s="249"/>
      <c r="C102" s="249"/>
      <c r="D102" s="250"/>
      <c r="E102" s="249"/>
      <c r="F102" s="249"/>
      <c r="G102" s="249"/>
      <c r="H102" s="249"/>
      <c r="I102" s="249"/>
      <c r="J102" s="249"/>
      <c r="K102" s="251"/>
      <c r="L102" s="249"/>
      <c r="M102" s="249"/>
      <c r="N102" s="249"/>
      <c r="O102" s="249"/>
      <c r="P102" s="249"/>
    </row>
    <row r="103" spans="1:16" x14ac:dyDescent="0.25">
      <c r="A103" s="248"/>
      <c r="B103" s="249"/>
      <c r="C103" s="249"/>
      <c r="D103" s="250"/>
      <c r="E103" s="249"/>
      <c r="F103" s="249"/>
      <c r="G103" s="249"/>
      <c r="H103" s="249"/>
      <c r="I103" s="249"/>
      <c r="J103" s="249"/>
      <c r="K103" s="251"/>
      <c r="L103" s="249"/>
      <c r="M103" s="249"/>
      <c r="N103" s="249"/>
      <c r="O103" s="249"/>
      <c r="P103" s="249"/>
    </row>
    <row r="104" spans="1:16" x14ac:dyDescent="0.25">
      <c r="A104" s="248"/>
      <c r="B104" s="249"/>
      <c r="C104" s="249"/>
      <c r="D104" s="250"/>
      <c r="E104" s="249"/>
      <c r="F104" s="249"/>
      <c r="G104" s="249"/>
      <c r="H104" s="249"/>
      <c r="I104" s="249"/>
      <c r="J104" s="249"/>
      <c r="K104" s="251"/>
      <c r="L104" s="249"/>
      <c r="M104" s="249"/>
      <c r="N104" s="249"/>
      <c r="O104" s="249"/>
      <c r="P104" s="249"/>
    </row>
    <row r="105" spans="1:16" x14ac:dyDescent="0.25">
      <c r="A105" s="248"/>
      <c r="B105" s="249"/>
      <c r="C105" s="249"/>
      <c r="D105" s="250"/>
      <c r="E105" s="249"/>
      <c r="F105" s="249"/>
      <c r="G105" s="249"/>
      <c r="H105" s="249"/>
      <c r="I105" s="249"/>
      <c r="J105" s="249"/>
      <c r="K105" s="251"/>
      <c r="L105" s="249"/>
      <c r="M105" s="249"/>
      <c r="N105" s="249"/>
      <c r="O105" s="249"/>
      <c r="P105" s="249"/>
    </row>
    <row r="106" spans="1:16" x14ac:dyDescent="0.25">
      <c r="A106" s="248"/>
      <c r="B106" s="249"/>
      <c r="C106" s="249"/>
      <c r="D106" s="250"/>
      <c r="E106" s="249"/>
      <c r="F106" s="249"/>
      <c r="G106" s="249"/>
      <c r="H106" s="249"/>
      <c r="I106" s="249"/>
      <c r="J106" s="249"/>
      <c r="K106" s="251"/>
      <c r="L106" s="249"/>
      <c r="M106" s="249"/>
      <c r="N106" s="249"/>
      <c r="O106" s="249"/>
      <c r="P106" s="249"/>
    </row>
    <row r="107" spans="1:16" x14ac:dyDescent="0.25">
      <c r="A107" s="248"/>
      <c r="B107" s="249"/>
      <c r="C107" s="249"/>
      <c r="D107" s="250"/>
      <c r="E107" s="249"/>
      <c r="F107" s="249"/>
      <c r="G107" s="249"/>
      <c r="H107" s="249"/>
      <c r="I107" s="249"/>
      <c r="J107" s="249"/>
      <c r="K107" s="251"/>
      <c r="L107" s="249"/>
      <c r="M107" s="249"/>
      <c r="N107" s="249"/>
      <c r="O107" s="249"/>
      <c r="P107" s="249"/>
    </row>
    <row r="108" spans="1:16" x14ac:dyDescent="0.25">
      <c r="A108" s="248"/>
      <c r="B108" s="249"/>
      <c r="C108" s="249"/>
      <c r="D108" s="250"/>
      <c r="E108" s="249"/>
      <c r="F108" s="249"/>
      <c r="G108" s="249"/>
      <c r="H108" s="249"/>
      <c r="I108" s="249"/>
      <c r="J108" s="249"/>
      <c r="K108" s="251"/>
      <c r="L108" s="249"/>
      <c r="M108" s="249"/>
      <c r="N108" s="249"/>
      <c r="O108" s="249"/>
      <c r="P108" s="249"/>
    </row>
    <row r="109" spans="1:16" x14ac:dyDescent="0.25">
      <c r="A109" s="248"/>
      <c r="B109" s="249"/>
      <c r="C109" s="249"/>
      <c r="D109" s="250"/>
      <c r="E109" s="249"/>
      <c r="F109" s="249"/>
      <c r="G109" s="249"/>
      <c r="H109" s="249"/>
      <c r="I109" s="249"/>
      <c r="J109" s="249"/>
      <c r="K109" s="251"/>
      <c r="L109" s="249"/>
      <c r="M109" s="249"/>
      <c r="N109" s="249"/>
      <c r="O109" s="249"/>
      <c r="P109" s="249"/>
    </row>
    <row r="110" spans="1:16" x14ac:dyDescent="0.25">
      <c r="A110" s="248"/>
      <c r="B110" s="249"/>
      <c r="C110" s="249"/>
      <c r="D110" s="250"/>
      <c r="E110" s="249"/>
      <c r="F110" s="249"/>
      <c r="G110" s="249"/>
      <c r="H110" s="249"/>
      <c r="I110" s="249"/>
      <c r="J110" s="249"/>
      <c r="K110" s="251"/>
      <c r="L110" s="249"/>
      <c r="M110" s="249"/>
      <c r="N110" s="249"/>
      <c r="O110" s="249"/>
      <c r="P110" s="249"/>
    </row>
    <row r="111" spans="1:16" x14ac:dyDescent="0.25">
      <c r="A111" s="248"/>
      <c r="B111" s="249"/>
      <c r="C111" s="249"/>
      <c r="D111" s="250"/>
      <c r="E111" s="249"/>
      <c r="F111" s="249"/>
      <c r="G111" s="249"/>
      <c r="H111" s="249"/>
      <c r="I111" s="249"/>
      <c r="J111" s="249"/>
      <c r="K111" s="251"/>
      <c r="L111" s="249"/>
      <c r="M111" s="249"/>
      <c r="N111" s="249"/>
      <c r="O111" s="249"/>
      <c r="P111" s="249"/>
    </row>
    <row r="112" spans="1:16" x14ac:dyDescent="0.25">
      <c r="A112" s="248"/>
      <c r="B112" s="249"/>
      <c r="C112" s="249"/>
      <c r="D112" s="250"/>
      <c r="E112" s="249"/>
      <c r="F112" s="249"/>
      <c r="G112" s="249"/>
      <c r="H112" s="249"/>
      <c r="I112" s="249"/>
      <c r="J112" s="249"/>
      <c r="K112" s="251"/>
      <c r="L112" s="249"/>
      <c r="M112" s="249"/>
      <c r="N112" s="249"/>
      <c r="O112" s="249"/>
      <c r="P112" s="249"/>
    </row>
    <row r="113" spans="1:16" x14ac:dyDescent="0.25">
      <c r="A113" s="248"/>
      <c r="B113" s="249"/>
      <c r="C113" s="249"/>
      <c r="D113" s="250"/>
      <c r="E113" s="249"/>
      <c r="F113" s="249"/>
      <c r="G113" s="249"/>
      <c r="H113" s="249"/>
      <c r="I113" s="249"/>
      <c r="J113" s="249"/>
      <c r="K113" s="251"/>
      <c r="L113" s="249"/>
      <c r="M113" s="249"/>
      <c r="N113" s="249"/>
      <c r="O113" s="249"/>
      <c r="P113" s="249"/>
    </row>
    <row r="114" spans="1:16" x14ac:dyDescent="0.25">
      <c r="A114" s="248"/>
      <c r="B114" s="249"/>
      <c r="C114" s="249"/>
      <c r="D114" s="250"/>
      <c r="E114" s="249"/>
      <c r="F114" s="249"/>
      <c r="G114" s="249"/>
      <c r="H114" s="249"/>
      <c r="I114" s="249"/>
      <c r="J114" s="249"/>
      <c r="K114" s="251"/>
      <c r="L114" s="249"/>
      <c r="M114" s="249"/>
      <c r="N114" s="249"/>
      <c r="O114" s="249"/>
      <c r="P114" s="249"/>
    </row>
    <row r="115" spans="1:16" x14ac:dyDescent="0.25">
      <c r="A115" s="248"/>
      <c r="B115" s="249"/>
      <c r="C115" s="249"/>
      <c r="D115" s="250"/>
      <c r="E115" s="249"/>
      <c r="F115" s="249"/>
      <c r="G115" s="249"/>
      <c r="H115" s="249"/>
      <c r="I115" s="249"/>
      <c r="J115" s="249"/>
      <c r="K115" s="251"/>
      <c r="L115" s="249"/>
      <c r="M115" s="249"/>
      <c r="N115" s="249"/>
      <c r="O115" s="249"/>
      <c r="P115" s="249"/>
    </row>
    <row r="116" spans="1:16" x14ac:dyDescent="0.25">
      <c r="A116" s="248"/>
      <c r="B116" s="249"/>
      <c r="C116" s="249"/>
      <c r="D116" s="250"/>
      <c r="E116" s="249"/>
      <c r="F116" s="249"/>
      <c r="G116" s="249"/>
      <c r="H116" s="249"/>
      <c r="I116" s="249"/>
      <c r="J116" s="249"/>
      <c r="K116" s="251"/>
      <c r="L116" s="249"/>
      <c r="M116" s="249"/>
      <c r="N116" s="249"/>
      <c r="O116" s="249"/>
      <c r="P116" s="249"/>
    </row>
    <row r="117" spans="1:16" x14ac:dyDescent="0.25">
      <c r="A117" s="248"/>
      <c r="B117" s="249"/>
      <c r="C117" s="249"/>
      <c r="D117" s="250"/>
      <c r="E117" s="249"/>
      <c r="F117" s="249"/>
      <c r="G117" s="249"/>
      <c r="H117" s="249"/>
      <c r="I117" s="249"/>
      <c r="J117" s="249"/>
      <c r="K117" s="251"/>
      <c r="L117" s="249"/>
      <c r="M117" s="249"/>
      <c r="N117" s="249"/>
      <c r="O117" s="249"/>
      <c r="P117" s="249"/>
    </row>
    <row r="118" spans="1:16" x14ac:dyDescent="0.25">
      <c r="A118" s="248"/>
      <c r="B118" s="249"/>
      <c r="C118" s="249"/>
      <c r="D118" s="250"/>
      <c r="E118" s="249"/>
      <c r="F118" s="249"/>
      <c r="G118" s="249"/>
      <c r="H118" s="249"/>
      <c r="I118" s="249"/>
      <c r="J118" s="249"/>
      <c r="K118" s="251"/>
      <c r="L118" s="249"/>
      <c r="M118" s="249"/>
      <c r="N118" s="249"/>
      <c r="O118" s="249"/>
      <c r="P118" s="249"/>
    </row>
    <row r="119" spans="1:16" x14ac:dyDescent="0.25">
      <c r="A119" s="248"/>
      <c r="B119" s="249"/>
      <c r="C119" s="249"/>
      <c r="D119" s="250"/>
      <c r="E119" s="249"/>
      <c r="F119" s="249"/>
      <c r="G119" s="249"/>
      <c r="H119" s="249"/>
      <c r="I119" s="249"/>
      <c r="J119" s="249"/>
      <c r="K119" s="251"/>
      <c r="L119" s="249"/>
      <c r="M119" s="249"/>
      <c r="N119" s="249"/>
      <c r="O119" s="249"/>
      <c r="P119" s="249"/>
    </row>
    <row r="120" spans="1:16" x14ac:dyDescent="0.25">
      <c r="A120" s="248"/>
      <c r="B120" s="249"/>
      <c r="C120" s="249"/>
      <c r="D120" s="250"/>
      <c r="E120" s="249"/>
      <c r="F120" s="249"/>
      <c r="G120" s="249"/>
      <c r="H120" s="249"/>
      <c r="I120" s="249"/>
      <c r="J120" s="249"/>
      <c r="K120" s="251"/>
      <c r="L120" s="249"/>
      <c r="M120" s="249"/>
      <c r="N120" s="249"/>
      <c r="O120" s="249"/>
      <c r="P120" s="249"/>
    </row>
    <row r="121" spans="1:16" x14ac:dyDescent="0.25">
      <c r="A121" s="248"/>
      <c r="B121" s="249"/>
      <c r="C121" s="249"/>
      <c r="D121" s="250"/>
      <c r="E121" s="249"/>
      <c r="F121" s="249"/>
      <c r="G121" s="249"/>
      <c r="H121" s="249"/>
      <c r="I121" s="249"/>
      <c r="J121" s="249"/>
      <c r="K121" s="251"/>
      <c r="L121" s="249"/>
      <c r="M121" s="249"/>
      <c r="N121" s="249"/>
      <c r="O121" s="249"/>
      <c r="P121" s="249"/>
    </row>
    <row r="122" spans="1:16" x14ac:dyDescent="0.25">
      <c r="A122" s="248"/>
      <c r="B122" s="249"/>
      <c r="C122" s="249"/>
      <c r="D122" s="250"/>
      <c r="E122" s="249"/>
      <c r="F122" s="249"/>
      <c r="G122" s="249"/>
      <c r="H122" s="249"/>
      <c r="I122" s="249"/>
      <c r="J122" s="249"/>
      <c r="K122" s="251"/>
      <c r="L122" s="249"/>
      <c r="M122" s="249"/>
      <c r="N122" s="249"/>
      <c r="O122" s="249"/>
      <c r="P122" s="249"/>
    </row>
    <row r="123" spans="1:16" x14ac:dyDescent="0.25">
      <c r="A123" s="248"/>
      <c r="B123" s="249"/>
      <c r="C123" s="249"/>
      <c r="D123" s="250"/>
      <c r="E123" s="249"/>
      <c r="F123" s="249"/>
      <c r="G123" s="249"/>
      <c r="H123" s="249"/>
      <c r="I123" s="249"/>
      <c r="J123" s="249"/>
      <c r="K123" s="251"/>
      <c r="L123" s="249"/>
      <c r="M123" s="249"/>
      <c r="N123" s="249"/>
      <c r="O123" s="249"/>
      <c r="P123" s="249"/>
    </row>
    <row r="124" spans="1:16" x14ac:dyDescent="0.25">
      <c r="A124" s="248"/>
      <c r="B124" s="249"/>
      <c r="C124" s="249"/>
      <c r="D124" s="250"/>
      <c r="E124" s="249"/>
      <c r="F124" s="249"/>
      <c r="G124" s="249"/>
      <c r="H124" s="249"/>
      <c r="I124" s="249"/>
      <c r="J124" s="249"/>
      <c r="K124" s="251"/>
      <c r="L124" s="249"/>
      <c r="M124" s="249"/>
      <c r="N124" s="249"/>
      <c r="O124" s="249"/>
      <c r="P124" s="249"/>
    </row>
    <row r="125" spans="1:16" x14ac:dyDescent="0.25">
      <c r="A125" s="248"/>
      <c r="B125" s="249"/>
      <c r="C125" s="249"/>
      <c r="D125" s="250"/>
      <c r="E125" s="249"/>
      <c r="F125" s="249"/>
      <c r="G125" s="249"/>
      <c r="H125" s="249"/>
      <c r="I125" s="249"/>
      <c r="J125" s="249"/>
      <c r="K125" s="251"/>
      <c r="L125" s="249"/>
      <c r="M125" s="249"/>
      <c r="N125" s="249"/>
      <c r="O125" s="249"/>
      <c r="P125" s="249"/>
    </row>
    <row r="126" spans="1:16" x14ac:dyDescent="0.25">
      <c r="A126" s="248"/>
      <c r="B126" s="249"/>
      <c r="C126" s="249"/>
      <c r="D126" s="250"/>
      <c r="E126" s="249"/>
      <c r="F126" s="249"/>
      <c r="G126" s="249"/>
      <c r="H126" s="249"/>
      <c r="I126" s="249"/>
      <c r="J126" s="249"/>
      <c r="K126" s="251"/>
      <c r="L126" s="249"/>
      <c r="M126" s="249"/>
      <c r="N126" s="249"/>
      <c r="O126" s="249"/>
      <c r="P126" s="249"/>
    </row>
    <row r="127" spans="1:16" x14ac:dyDescent="0.25">
      <c r="A127" s="248"/>
      <c r="B127" s="249"/>
      <c r="C127" s="249"/>
      <c r="D127" s="250"/>
      <c r="E127" s="249"/>
      <c r="F127" s="249"/>
      <c r="G127" s="249"/>
      <c r="H127" s="249"/>
      <c r="I127" s="249"/>
      <c r="J127" s="249"/>
      <c r="K127" s="251"/>
      <c r="L127" s="249"/>
      <c r="M127" s="249"/>
      <c r="N127" s="249"/>
      <c r="O127" s="249"/>
      <c r="P127" s="249"/>
    </row>
    <row r="128" spans="1:16" x14ac:dyDescent="0.25">
      <c r="A128" s="248"/>
      <c r="B128" s="249"/>
      <c r="C128" s="249"/>
      <c r="D128" s="250"/>
      <c r="E128" s="249"/>
      <c r="F128" s="249"/>
      <c r="G128" s="249"/>
      <c r="H128" s="249"/>
      <c r="I128" s="249"/>
      <c r="J128" s="249"/>
      <c r="K128" s="251"/>
      <c r="L128" s="249"/>
      <c r="M128" s="249"/>
      <c r="N128" s="249"/>
      <c r="O128" s="249"/>
      <c r="P128" s="249"/>
    </row>
    <row r="129" spans="1:16" x14ac:dyDescent="0.25">
      <c r="A129" s="248"/>
      <c r="B129" s="249"/>
      <c r="C129" s="249"/>
      <c r="D129" s="250"/>
      <c r="E129" s="249"/>
      <c r="F129" s="249"/>
      <c r="G129" s="249"/>
      <c r="H129" s="249"/>
      <c r="I129" s="249"/>
      <c r="J129" s="249"/>
      <c r="K129" s="251"/>
      <c r="L129" s="249"/>
      <c r="M129" s="249"/>
      <c r="N129" s="249"/>
      <c r="O129" s="249"/>
      <c r="P129" s="249"/>
    </row>
    <row r="130" spans="1:16" x14ac:dyDescent="0.25">
      <c r="A130" s="248"/>
      <c r="B130" s="249"/>
      <c r="C130" s="249"/>
      <c r="D130" s="250"/>
      <c r="E130" s="249"/>
      <c r="F130" s="249"/>
      <c r="G130" s="249"/>
      <c r="H130" s="249"/>
      <c r="I130" s="249"/>
      <c r="J130" s="249"/>
      <c r="K130" s="251"/>
      <c r="L130" s="249"/>
      <c r="M130" s="249"/>
      <c r="N130" s="249"/>
      <c r="O130" s="249"/>
      <c r="P130" s="249"/>
    </row>
    <row r="131" spans="1:16" x14ac:dyDescent="0.25">
      <c r="A131" s="248"/>
      <c r="B131" s="249"/>
      <c r="C131" s="249"/>
      <c r="D131" s="250"/>
      <c r="E131" s="249"/>
      <c r="F131" s="249"/>
      <c r="G131" s="249"/>
      <c r="H131" s="249"/>
      <c r="I131" s="249"/>
      <c r="J131" s="249"/>
      <c r="K131" s="251"/>
      <c r="L131" s="249"/>
      <c r="M131" s="249"/>
      <c r="N131" s="249"/>
      <c r="O131" s="249"/>
      <c r="P131" s="249"/>
    </row>
    <row r="132" spans="1:16" x14ac:dyDescent="0.25">
      <c r="A132" s="248"/>
      <c r="B132" s="249"/>
      <c r="C132" s="249"/>
      <c r="D132" s="250"/>
      <c r="E132" s="249"/>
      <c r="F132" s="249"/>
      <c r="G132" s="249"/>
      <c r="H132" s="249"/>
      <c r="I132" s="249"/>
      <c r="J132" s="249"/>
      <c r="K132" s="251"/>
      <c r="L132" s="249"/>
      <c r="M132" s="249"/>
      <c r="N132" s="249"/>
      <c r="O132" s="249"/>
      <c r="P132" s="249"/>
    </row>
    <row r="133" spans="1:16" x14ac:dyDescent="0.25">
      <c r="A133" s="248"/>
      <c r="B133" s="249"/>
      <c r="C133" s="249"/>
      <c r="D133" s="250"/>
      <c r="E133" s="249"/>
      <c r="F133" s="249"/>
      <c r="G133" s="249"/>
      <c r="H133" s="249"/>
      <c r="I133" s="249"/>
      <c r="J133" s="249"/>
      <c r="K133" s="251"/>
      <c r="L133" s="249"/>
      <c r="M133" s="249"/>
      <c r="N133" s="249"/>
      <c r="O133" s="249"/>
      <c r="P133" s="249"/>
    </row>
    <row r="134" spans="1:16" x14ac:dyDescent="0.25">
      <c r="A134" s="248"/>
      <c r="B134" s="249"/>
      <c r="C134" s="249"/>
      <c r="D134" s="250"/>
      <c r="E134" s="249"/>
      <c r="F134" s="249"/>
      <c r="G134" s="249"/>
      <c r="H134" s="249"/>
      <c r="I134" s="249"/>
      <c r="J134" s="249"/>
      <c r="K134" s="251"/>
      <c r="L134" s="249"/>
      <c r="M134" s="249"/>
      <c r="N134" s="249"/>
      <c r="O134" s="249"/>
      <c r="P134" s="249"/>
    </row>
    <row r="135" spans="1:16" x14ac:dyDescent="0.25">
      <c r="A135" s="248"/>
      <c r="B135" s="249"/>
      <c r="C135" s="249"/>
      <c r="D135" s="250"/>
      <c r="E135" s="249"/>
      <c r="F135" s="249"/>
      <c r="G135" s="249"/>
      <c r="H135" s="249"/>
      <c r="I135" s="249"/>
      <c r="J135" s="249"/>
      <c r="K135" s="251"/>
      <c r="L135" s="249"/>
      <c r="M135" s="249"/>
      <c r="N135" s="249"/>
      <c r="O135" s="249"/>
      <c r="P135" s="249"/>
    </row>
    <row r="136" spans="1:16" x14ac:dyDescent="0.25">
      <c r="A136" s="248"/>
      <c r="B136" s="249"/>
      <c r="C136" s="249"/>
      <c r="D136" s="250"/>
      <c r="E136" s="249"/>
      <c r="F136" s="249"/>
      <c r="G136" s="249"/>
      <c r="H136" s="249"/>
      <c r="I136" s="249"/>
      <c r="J136" s="249"/>
      <c r="K136" s="251"/>
      <c r="L136" s="249"/>
      <c r="M136" s="249"/>
      <c r="N136" s="249"/>
      <c r="O136" s="249"/>
      <c r="P136" s="249"/>
    </row>
    <row r="137" spans="1:16" x14ac:dyDescent="0.25">
      <c r="A137" s="248"/>
      <c r="B137" s="249"/>
      <c r="C137" s="249"/>
      <c r="D137" s="250"/>
      <c r="E137" s="249"/>
      <c r="F137" s="249"/>
      <c r="G137" s="249"/>
      <c r="H137" s="249"/>
      <c r="I137" s="249"/>
      <c r="J137" s="249"/>
      <c r="K137" s="251"/>
      <c r="L137" s="249"/>
      <c r="M137" s="249"/>
      <c r="N137" s="249"/>
      <c r="O137" s="249"/>
      <c r="P137" s="249"/>
    </row>
    <row r="138" spans="1:16" x14ac:dyDescent="0.25">
      <c r="A138" s="248"/>
      <c r="B138" s="249"/>
      <c r="C138" s="249"/>
      <c r="D138" s="250"/>
      <c r="E138" s="249"/>
      <c r="F138" s="249"/>
      <c r="G138" s="249"/>
      <c r="H138" s="249"/>
      <c r="I138" s="249"/>
      <c r="J138" s="249"/>
      <c r="K138" s="251"/>
      <c r="L138" s="249"/>
      <c r="M138" s="249"/>
      <c r="N138" s="249"/>
      <c r="O138" s="249"/>
      <c r="P138" s="249"/>
    </row>
    <row r="139" spans="1:16" x14ac:dyDescent="0.25">
      <c r="A139" s="248"/>
      <c r="B139" s="249"/>
      <c r="C139" s="249"/>
      <c r="D139" s="250"/>
      <c r="E139" s="249"/>
      <c r="F139" s="249"/>
      <c r="G139" s="249"/>
      <c r="H139" s="249"/>
      <c r="I139" s="249"/>
      <c r="J139" s="249"/>
      <c r="K139" s="251"/>
      <c r="L139" s="249"/>
      <c r="M139" s="249"/>
      <c r="N139" s="249"/>
      <c r="O139" s="249"/>
      <c r="P139" s="249"/>
    </row>
    <row r="140" spans="1:16" x14ac:dyDescent="0.25">
      <c r="A140" s="248"/>
      <c r="B140" s="249"/>
      <c r="C140" s="249"/>
      <c r="D140" s="250"/>
      <c r="E140" s="249"/>
      <c r="F140" s="249"/>
      <c r="G140" s="249"/>
      <c r="H140" s="249"/>
      <c r="I140" s="249"/>
      <c r="J140" s="249"/>
      <c r="K140" s="251"/>
      <c r="L140" s="249"/>
      <c r="M140" s="249"/>
      <c r="N140" s="249"/>
      <c r="O140" s="249"/>
      <c r="P140" s="249"/>
    </row>
    <row r="141" spans="1:16" x14ac:dyDescent="0.25">
      <c r="A141" s="248"/>
      <c r="B141" s="249"/>
      <c r="C141" s="249"/>
      <c r="D141" s="250"/>
      <c r="E141" s="249"/>
      <c r="F141" s="249"/>
      <c r="G141" s="249"/>
      <c r="H141" s="249"/>
      <c r="I141" s="249"/>
      <c r="J141" s="249"/>
      <c r="K141" s="251"/>
      <c r="L141" s="249"/>
      <c r="M141" s="249"/>
      <c r="N141" s="249"/>
      <c r="O141" s="249"/>
      <c r="P141" s="249"/>
    </row>
    <row r="142" spans="1:16" x14ac:dyDescent="0.25">
      <c r="A142" s="248"/>
      <c r="B142" s="249"/>
      <c r="C142" s="249"/>
      <c r="D142" s="250"/>
      <c r="E142" s="249"/>
      <c r="F142" s="249"/>
      <c r="G142" s="249"/>
      <c r="H142" s="249"/>
      <c r="I142" s="249"/>
      <c r="J142" s="249"/>
      <c r="K142" s="251"/>
      <c r="L142" s="249"/>
      <c r="M142" s="249"/>
      <c r="N142" s="249"/>
      <c r="O142" s="249"/>
      <c r="P142" s="249"/>
    </row>
    <row r="143" spans="1:16" x14ac:dyDescent="0.25">
      <c r="A143" s="248"/>
      <c r="B143" s="249"/>
      <c r="C143" s="249"/>
      <c r="D143" s="250"/>
      <c r="E143" s="249"/>
      <c r="F143" s="249"/>
      <c r="G143" s="249"/>
      <c r="H143" s="249"/>
      <c r="I143" s="249"/>
      <c r="J143" s="249"/>
      <c r="K143" s="251"/>
      <c r="L143" s="249"/>
      <c r="M143" s="249"/>
      <c r="N143" s="249"/>
      <c r="O143" s="249"/>
      <c r="P143" s="249"/>
    </row>
    <row r="144" spans="1:16" x14ac:dyDescent="0.25">
      <c r="A144" s="248"/>
      <c r="B144" s="249"/>
      <c r="C144" s="249"/>
      <c r="D144" s="250"/>
      <c r="E144" s="249"/>
      <c r="F144" s="249"/>
      <c r="G144" s="249"/>
      <c r="H144" s="249"/>
      <c r="I144" s="249"/>
      <c r="J144" s="249"/>
      <c r="K144" s="251"/>
      <c r="L144" s="249"/>
      <c r="M144" s="249"/>
      <c r="N144" s="249"/>
      <c r="O144" s="249"/>
      <c r="P144" s="249"/>
    </row>
    <row r="145" spans="1:16" x14ac:dyDescent="0.25">
      <c r="A145" s="248"/>
      <c r="B145" s="249"/>
      <c r="C145" s="249"/>
      <c r="D145" s="250"/>
      <c r="E145" s="249"/>
      <c r="F145" s="249"/>
      <c r="G145" s="249"/>
      <c r="H145" s="249"/>
      <c r="I145" s="249"/>
      <c r="J145" s="249"/>
      <c r="K145" s="251"/>
      <c r="L145" s="249"/>
      <c r="M145" s="249"/>
      <c r="N145" s="249"/>
      <c r="O145" s="249"/>
      <c r="P145" s="249"/>
    </row>
    <row r="146" spans="1:16" x14ac:dyDescent="0.25">
      <c r="A146" s="248"/>
      <c r="B146" s="249"/>
      <c r="C146" s="249"/>
      <c r="D146" s="250"/>
      <c r="E146" s="249"/>
      <c r="F146" s="249"/>
      <c r="G146" s="249"/>
      <c r="H146" s="249"/>
      <c r="I146" s="249"/>
      <c r="J146" s="249"/>
      <c r="K146" s="251"/>
      <c r="L146" s="249"/>
      <c r="M146" s="249"/>
      <c r="N146" s="249"/>
      <c r="O146" s="249"/>
      <c r="P146" s="249"/>
    </row>
    <row r="147" spans="1:16" x14ac:dyDescent="0.25">
      <c r="A147" s="248"/>
      <c r="B147" s="249"/>
      <c r="C147" s="249"/>
      <c r="D147" s="250"/>
      <c r="E147" s="249"/>
      <c r="F147" s="249"/>
      <c r="G147" s="249"/>
      <c r="H147" s="249"/>
      <c r="I147" s="249"/>
      <c r="J147" s="249"/>
      <c r="K147" s="251"/>
      <c r="L147" s="249"/>
      <c r="M147" s="249"/>
      <c r="N147" s="249"/>
      <c r="O147" s="249"/>
      <c r="P147" s="249"/>
    </row>
    <row r="148" spans="1:16" x14ac:dyDescent="0.25">
      <c r="A148" s="222"/>
      <c r="B148" s="249"/>
      <c r="C148" s="249"/>
      <c r="D148" s="250"/>
      <c r="E148" s="249"/>
      <c r="F148" s="249"/>
      <c r="G148" s="249"/>
      <c r="H148" s="249"/>
      <c r="I148" s="249"/>
      <c r="J148" s="249"/>
      <c r="K148" s="251"/>
      <c r="L148" s="249"/>
      <c r="M148" s="249"/>
      <c r="N148" s="249"/>
      <c r="O148" s="249"/>
      <c r="P148" s="249"/>
    </row>
    <row r="149" spans="1:16" x14ac:dyDescent="0.25">
      <c r="A149" s="222"/>
      <c r="B149" s="249"/>
      <c r="C149" s="249"/>
      <c r="D149" s="250"/>
      <c r="E149" s="249"/>
      <c r="F149" s="249"/>
      <c r="G149" s="249"/>
      <c r="H149" s="249"/>
      <c r="I149" s="249"/>
      <c r="J149" s="249"/>
      <c r="K149" s="251"/>
      <c r="L149" s="249"/>
      <c r="M149" s="249"/>
      <c r="N149" s="249"/>
      <c r="O149" s="249"/>
      <c r="P149" s="249"/>
    </row>
    <row r="150" spans="1:16" x14ac:dyDescent="0.25">
      <c r="A150" s="222"/>
      <c r="B150" s="249"/>
      <c r="C150" s="249"/>
      <c r="D150" s="250"/>
      <c r="E150" s="249"/>
      <c r="F150" s="249"/>
      <c r="G150" s="249"/>
      <c r="H150" s="249"/>
      <c r="I150" s="249"/>
      <c r="J150" s="249"/>
      <c r="K150" s="251"/>
      <c r="L150" s="249"/>
      <c r="M150" s="249"/>
      <c r="N150" s="249"/>
      <c r="O150" s="249"/>
      <c r="P150" s="249"/>
    </row>
    <row r="151" spans="1:16" x14ac:dyDescent="0.25">
      <c r="A151" s="222"/>
      <c r="B151" s="249"/>
      <c r="C151" s="249"/>
      <c r="D151" s="250"/>
      <c r="E151" s="249"/>
      <c r="F151" s="249"/>
      <c r="G151" s="249"/>
      <c r="H151" s="249"/>
      <c r="I151" s="249"/>
      <c r="J151" s="249"/>
      <c r="K151" s="251"/>
      <c r="L151" s="249"/>
      <c r="M151" s="249"/>
      <c r="N151" s="249"/>
      <c r="O151" s="249"/>
      <c r="P151" s="249"/>
    </row>
    <row r="152" spans="1:16" x14ac:dyDescent="0.25">
      <c r="A152" s="222"/>
      <c r="B152" s="249"/>
      <c r="C152" s="249"/>
      <c r="D152" s="250"/>
      <c r="E152" s="249"/>
      <c r="F152" s="249"/>
      <c r="G152" s="249"/>
      <c r="H152" s="249"/>
      <c r="I152" s="249"/>
      <c r="J152" s="249"/>
      <c r="K152" s="251"/>
      <c r="L152" s="249"/>
      <c r="M152" s="249"/>
      <c r="N152" s="249"/>
      <c r="O152" s="249"/>
      <c r="P152" s="249"/>
    </row>
    <row r="153" spans="1:16" x14ac:dyDescent="0.25">
      <c r="A153" s="222"/>
      <c r="B153" s="249"/>
      <c r="C153" s="249"/>
      <c r="D153" s="250"/>
      <c r="E153" s="249"/>
      <c r="F153" s="249"/>
      <c r="G153" s="249"/>
      <c r="H153" s="249"/>
      <c r="I153" s="249"/>
      <c r="J153" s="249"/>
      <c r="K153" s="251"/>
      <c r="L153" s="249"/>
      <c r="M153" s="249"/>
      <c r="N153" s="249"/>
      <c r="O153" s="249"/>
      <c r="P153" s="249"/>
    </row>
    <row r="154" spans="1:16" x14ac:dyDescent="0.25">
      <c r="A154" s="222"/>
      <c r="B154" s="249"/>
      <c r="C154" s="249"/>
      <c r="D154" s="250"/>
      <c r="E154" s="249"/>
      <c r="F154" s="249"/>
      <c r="G154" s="249"/>
      <c r="H154" s="249"/>
      <c r="I154" s="249"/>
      <c r="J154" s="249"/>
      <c r="K154" s="251"/>
      <c r="L154" s="249"/>
      <c r="M154" s="249"/>
      <c r="N154" s="249"/>
      <c r="O154" s="249"/>
      <c r="P154" s="249"/>
    </row>
    <row r="155" spans="1:16" x14ac:dyDescent="0.25">
      <c r="A155" s="222"/>
      <c r="B155" s="249"/>
      <c r="C155" s="249"/>
      <c r="D155" s="250"/>
      <c r="E155" s="249"/>
      <c r="F155" s="249"/>
      <c r="G155" s="249"/>
      <c r="H155" s="249"/>
      <c r="I155" s="249"/>
      <c r="J155" s="249"/>
      <c r="K155" s="251"/>
      <c r="L155" s="249"/>
      <c r="M155" s="249"/>
      <c r="N155" s="249"/>
      <c r="O155" s="249"/>
      <c r="P155" s="249"/>
    </row>
    <row r="156" spans="1:16" x14ac:dyDescent="0.25">
      <c r="A156" s="222"/>
      <c r="B156" s="249"/>
      <c r="C156" s="249"/>
      <c r="D156" s="250"/>
      <c r="E156" s="249"/>
      <c r="F156" s="249"/>
      <c r="G156" s="249"/>
      <c r="H156" s="249"/>
      <c r="I156" s="249"/>
      <c r="J156" s="249"/>
      <c r="K156" s="251"/>
      <c r="L156" s="249"/>
      <c r="M156" s="249"/>
      <c r="N156" s="249"/>
      <c r="O156" s="249"/>
      <c r="P156" s="249"/>
    </row>
    <row r="157" spans="1:16" x14ac:dyDescent="0.25">
      <c r="A157" s="222"/>
      <c r="B157" s="249"/>
      <c r="C157" s="249"/>
      <c r="D157" s="250"/>
      <c r="E157" s="249"/>
      <c r="F157" s="249"/>
      <c r="G157" s="249"/>
      <c r="H157" s="249"/>
      <c r="I157" s="249"/>
      <c r="J157" s="249"/>
      <c r="K157" s="251"/>
      <c r="L157" s="249"/>
      <c r="M157" s="249"/>
      <c r="N157" s="249"/>
      <c r="O157" s="249"/>
      <c r="P157" s="249"/>
    </row>
    <row r="158" spans="1:16" x14ac:dyDescent="0.25">
      <c r="A158" s="222"/>
      <c r="B158" s="249"/>
      <c r="C158" s="249"/>
      <c r="D158" s="250"/>
      <c r="E158" s="249"/>
      <c r="F158" s="249"/>
      <c r="G158" s="249"/>
      <c r="H158" s="249"/>
      <c r="I158" s="249"/>
      <c r="J158" s="249"/>
      <c r="K158" s="251"/>
      <c r="L158" s="249"/>
      <c r="M158" s="249"/>
      <c r="N158" s="249"/>
      <c r="O158" s="249"/>
      <c r="P158" s="249"/>
    </row>
    <row r="159" spans="1:16" x14ac:dyDescent="0.25">
      <c r="A159" s="222"/>
      <c r="B159" s="249"/>
      <c r="C159" s="249"/>
      <c r="D159" s="250"/>
      <c r="E159" s="249"/>
      <c r="F159" s="249"/>
      <c r="G159" s="249"/>
      <c r="H159" s="249"/>
      <c r="I159" s="249"/>
      <c r="J159" s="249"/>
      <c r="K159" s="251"/>
      <c r="L159" s="249"/>
      <c r="M159" s="249"/>
      <c r="N159" s="249"/>
      <c r="O159" s="249"/>
      <c r="P159" s="249"/>
    </row>
    <row r="160" spans="1:16" x14ac:dyDescent="0.25">
      <c r="A160" s="222"/>
      <c r="B160" s="249"/>
      <c r="C160" s="249"/>
      <c r="D160" s="250"/>
      <c r="E160" s="249"/>
      <c r="F160" s="249"/>
      <c r="G160" s="249"/>
      <c r="H160" s="249"/>
      <c r="I160" s="249"/>
      <c r="J160" s="249"/>
      <c r="K160" s="251"/>
      <c r="L160" s="249"/>
      <c r="M160" s="249"/>
      <c r="N160" s="249"/>
      <c r="O160" s="249"/>
      <c r="P160" s="249"/>
    </row>
    <row r="161" spans="1:16" x14ac:dyDescent="0.25">
      <c r="A161" s="222"/>
      <c r="B161" s="249"/>
      <c r="C161" s="249"/>
      <c r="D161" s="250"/>
      <c r="E161" s="249"/>
      <c r="F161" s="249"/>
      <c r="G161" s="249"/>
      <c r="H161" s="249"/>
      <c r="I161" s="249"/>
      <c r="J161" s="249"/>
      <c r="K161" s="251"/>
      <c r="L161" s="249"/>
      <c r="M161" s="249"/>
      <c r="N161" s="249"/>
      <c r="O161" s="249"/>
      <c r="P161" s="249"/>
    </row>
    <row r="162" spans="1:16" x14ac:dyDescent="0.25">
      <c r="A162" s="222"/>
      <c r="B162" s="249"/>
      <c r="C162" s="249"/>
      <c r="D162" s="250"/>
      <c r="E162" s="249"/>
      <c r="F162" s="249"/>
      <c r="G162" s="249"/>
      <c r="H162" s="249"/>
      <c r="I162" s="249"/>
      <c r="J162" s="249"/>
      <c r="K162" s="251"/>
      <c r="L162" s="249"/>
      <c r="M162" s="249"/>
      <c r="N162" s="249"/>
      <c r="O162" s="249"/>
      <c r="P162" s="249"/>
    </row>
    <row r="163" spans="1:16" x14ac:dyDescent="0.25">
      <c r="A163" s="222"/>
      <c r="B163" s="249"/>
      <c r="C163" s="249"/>
      <c r="D163" s="250"/>
      <c r="E163" s="249"/>
      <c r="F163" s="249"/>
      <c r="G163" s="249"/>
      <c r="H163" s="249"/>
      <c r="I163" s="249"/>
      <c r="J163" s="249"/>
      <c r="K163" s="251"/>
      <c r="L163" s="249"/>
      <c r="M163" s="249"/>
      <c r="N163" s="249"/>
      <c r="O163" s="249"/>
      <c r="P163" s="249"/>
    </row>
    <row r="164" spans="1:16" x14ac:dyDescent="0.25">
      <c r="A164" s="222"/>
      <c r="B164" s="249"/>
      <c r="C164" s="249"/>
      <c r="D164" s="250"/>
      <c r="E164" s="249"/>
      <c r="F164" s="249"/>
      <c r="G164" s="249"/>
      <c r="H164" s="249"/>
      <c r="I164" s="249"/>
      <c r="J164" s="249"/>
      <c r="K164" s="251"/>
      <c r="L164" s="249"/>
      <c r="M164" s="249"/>
      <c r="N164" s="249"/>
      <c r="O164" s="249"/>
      <c r="P164" s="249"/>
    </row>
    <row r="165" spans="1:16" x14ac:dyDescent="0.25">
      <c r="A165" s="222"/>
      <c r="B165" s="249"/>
      <c r="C165" s="249"/>
      <c r="D165" s="250"/>
      <c r="E165" s="249"/>
      <c r="F165" s="249"/>
      <c r="G165" s="249"/>
      <c r="H165" s="249"/>
      <c r="I165" s="249"/>
      <c r="J165" s="249"/>
      <c r="K165" s="251"/>
      <c r="L165" s="249"/>
      <c r="M165" s="249"/>
      <c r="N165" s="249"/>
      <c r="O165" s="249"/>
      <c r="P165" s="249"/>
    </row>
    <row r="166" spans="1:16" x14ac:dyDescent="0.25">
      <c r="A166" s="222"/>
      <c r="B166" s="249"/>
      <c r="C166" s="249"/>
      <c r="D166" s="250"/>
      <c r="E166" s="249"/>
      <c r="F166" s="249"/>
      <c r="G166" s="249"/>
      <c r="H166" s="249"/>
      <c r="I166" s="249"/>
      <c r="J166" s="249"/>
      <c r="K166" s="251"/>
      <c r="L166" s="249"/>
      <c r="M166" s="249"/>
      <c r="N166" s="249"/>
      <c r="O166" s="249"/>
      <c r="P166" s="249"/>
    </row>
    <row r="167" spans="1:16" x14ac:dyDescent="0.25">
      <c r="A167" s="222"/>
      <c r="B167" s="249"/>
      <c r="C167" s="249"/>
      <c r="D167" s="250"/>
      <c r="E167" s="249"/>
      <c r="F167" s="249"/>
      <c r="G167" s="249"/>
      <c r="H167" s="249"/>
      <c r="I167" s="249"/>
      <c r="J167" s="249"/>
      <c r="K167" s="251"/>
      <c r="L167" s="249"/>
      <c r="M167" s="249"/>
      <c r="N167" s="249"/>
      <c r="O167" s="249"/>
      <c r="P167" s="249"/>
    </row>
    <row r="168" spans="1:16" x14ac:dyDescent="0.25">
      <c r="A168" s="222"/>
      <c r="B168" s="249"/>
      <c r="C168" s="249"/>
      <c r="D168" s="250"/>
      <c r="E168" s="249"/>
      <c r="F168" s="249"/>
      <c r="G168" s="249"/>
      <c r="H168" s="249"/>
      <c r="I168" s="249"/>
      <c r="J168" s="249"/>
      <c r="K168" s="251"/>
      <c r="L168" s="249"/>
      <c r="M168" s="249"/>
      <c r="N168" s="249"/>
      <c r="O168" s="249"/>
      <c r="P168" s="249"/>
    </row>
    <row r="169" spans="1:16" x14ac:dyDescent="0.25">
      <c r="A169" s="222"/>
      <c r="B169" s="249"/>
      <c r="C169" s="249"/>
      <c r="D169" s="250"/>
      <c r="E169" s="249"/>
      <c r="F169" s="249"/>
      <c r="G169" s="249"/>
      <c r="H169" s="249"/>
      <c r="I169" s="249"/>
      <c r="J169" s="249"/>
      <c r="K169" s="251"/>
      <c r="L169" s="249"/>
      <c r="M169" s="249"/>
      <c r="N169" s="249"/>
      <c r="O169" s="249"/>
      <c r="P169" s="249"/>
    </row>
    <row r="170" spans="1:16" x14ac:dyDescent="0.25">
      <c r="A170" s="222"/>
      <c r="B170" s="249"/>
      <c r="C170" s="249"/>
      <c r="D170" s="250"/>
      <c r="E170" s="249"/>
      <c r="F170" s="249"/>
      <c r="G170" s="249"/>
      <c r="H170" s="249"/>
      <c r="I170" s="249"/>
      <c r="J170" s="249"/>
      <c r="K170" s="251"/>
      <c r="L170" s="249"/>
      <c r="M170" s="249"/>
      <c r="N170" s="249"/>
      <c r="O170" s="249"/>
      <c r="P170" s="249"/>
    </row>
    <row r="171" spans="1:16" x14ac:dyDescent="0.25">
      <c r="A171" s="222"/>
      <c r="B171" s="249"/>
      <c r="C171" s="249"/>
      <c r="D171" s="250"/>
      <c r="E171" s="249"/>
      <c r="F171" s="249"/>
      <c r="G171" s="249"/>
      <c r="H171" s="249"/>
      <c r="I171" s="249"/>
      <c r="J171" s="249"/>
      <c r="K171" s="251"/>
      <c r="L171" s="249"/>
      <c r="M171" s="249"/>
      <c r="N171" s="249"/>
      <c r="O171" s="249"/>
      <c r="P171" s="249"/>
    </row>
    <row r="172" spans="1:16" x14ac:dyDescent="0.25">
      <c r="A172" s="222"/>
      <c r="B172" s="249"/>
      <c r="C172" s="249"/>
      <c r="D172" s="250"/>
      <c r="E172" s="249"/>
      <c r="F172" s="249"/>
      <c r="G172" s="249"/>
      <c r="H172" s="249"/>
      <c r="I172" s="249"/>
      <c r="J172" s="249"/>
      <c r="K172" s="251"/>
      <c r="L172" s="249"/>
      <c r="M172" s="249"/>
      <c r="N172" s="249"/>
      <c r="O172" s="249"/>
      <c r="P172" s="249"/>
    </row>
    <row r="173" spans="1:16" x14ac:dyDescent="0.25">
      <c r="A173" s="222"/>
      <c r="B173" s="249"/>
      <c r="C173" s="249"/>
      <c r="D173" s="250"/>
      <c r="E173" s="249"/>
      <c r="F173" s="249"/>
      <c r="G173" s="249"/>
      <c r="H173" s="249"/>
      <c r="I173" s="249"/>
      <c r="J173" s="249"/>
      <c r="K173" s="251"/>
      <c r="L173" s="249"/>
      <c r="M173" s="249"/>
      <c r="N173" s="249"/>
      <c r="O173" s="249"/>
      <c r="P173" s="249"/>
    </row>
    <row r="174" spans="1:16" x14ac:dyDescent="0.25">
      <c r="A174" s="222"/>
      <c r="B174" s="249"/>
      <c r="C174" s="249"/>
      <c r="D174" s="250"/>
      <c r="E174" s="249"/>
      <c r="F174" s="249"/>
      <c r="G174" s="249"/>
      <c r="H174" s="249"/>
      <c r="I174" s="249"/>
      <c r="J174" s="249"/>
      <c r="K174" s="251"/>
      <c r="L174" s="249"/>
      <c r="M174" s="249"/>
      <c r="N174" s="249"/>
      <c r="O174" s="249"/>
      <c r="P174" s="249"/>
    </row>
    <row r="175" spans="1:16" x14ac:dyDescent="0.25">
      <c r="A175" s="222"/>
      <c r="B175" s="249"/>
      <c r="C175" s="249"/>
      <c r="D175" s="250"/>
      <c r="E175" s="249"/>
      <c r="F175" s="249"/>
      <c r="G175" s="249"/>
      <c r="H175" s="249"/>
      <c r="I175" s="249"/>
      <c r="J175" s="249"/>
      <c r="K175" s="251"/>
      <c r="L175" s="249"/>
      <c r="M175" s="249"/>
      <c r="N175" s="249"/>
      <c r="O175" s="249"/>
      <c r="P175" s="249"/>
    </row>
    <row r="176" spans="1:16" x14ac:dyDescent="0.25">
      <c r="A176" s="222"/>
      <c r="B176" s="249"/>
      <c r="C176" s="249"/>
      <c r="D176" s="250"/>
      <c r="E176" s="249"/>
      <c r="F176" s="249"/>
      <c r="G176" s="249"/>
      <c r="H176" s="249"/>
      <c r="I176" s="249"/>
      <c r="J176" s="249"/>
      <c r="K176" s="251"/>
      <c r="L176" s="249"/>
      <c r="M176" s="249"/>
      <c r="N176" s="249"/>
      <c r="O176" s="249"/>
      <c r="P176" s="249"/>
    </row>
    <row r="177" spans="1:16" x14ac:dyDescent="0.25">
      <c r="A177" s="222"/>
      <c r="B177" s="249"/>
      <c r="C177" s="249"/>
      <c r="D177" s="250"/>
      <c r="E177" s="249"/>
      <c r="F177" s="249"/>
      <c r="G177" s="249"/>
      <c r="H177" s="249"/>
      <c r="I177" s="249"/>
      <c r="J177" s="249"/>
      <c r="K177" s="251"/>
      <c r="L177" s="249"/>
      <c r="M177" s="249"/>
      <c r="N177" s="249"/>
      <c r="O177" s="249"/>
      <c r="P177" s="249"/>
    </row>
    <row r="178" spans="1:16" x14ac:dyDescent="0.25">
      <c r="A178" s="222"/>
      <c r="B178" s="249"/>
      <c r="C178" s="249"/>
      <c r="D178" s="250"/>
      <c r="E178" s="249"/>
      <c r="F178" s="249"/>
      <c r="G178" s="249"/>
      <c r="H178" s="249"/>
      <c r="I178" s="249"/>
      <c r="J178" s="249"/>
      <c r="K178" s="251"/>
      <c r="L178" s="249"/>
      <c r="M178" s="249"/>
      <c r="N178" s="249"/>
      <c r="O178" s="249"/>
      <c r="P178" s="249"/>
    </row>
    <row r="179" spans="1:16" x14ac:dyDescent="0.25">
      <c r="A179" s="222"/>
      <c r="B179" s="249"/>
      <c r="C179" s="249"/>
      <c r="D179" s="250"/>
      <c r="E179" s="249"/>
      <c r="F179" s="249"/>
      <c r="G179" s="249"/>
      <c r="H179" s="249"/>
      <c r="I179" s="249"/>
      <c r="J179" s="249"/>
      <c r="K179" s="251"/>
      <c r="L179" s="249"/>
      <c r="M179" s="249"/>
      <c r="N179" s="249"/>
      <c r="O179" s="249"/>
      <c r="P179" s="249"/>
    </row>
    <row r="180" spans="1:16" x14ac:dyDescent="0.25">
      <c r="A180" s="222"/>
      <c r="B180" s="249"/>
      <c r="C180" s="249"/>
      <c r="D180" s="250"/>
      <c r="E180" s="249"/>
      <c r="F180" s="249"/>
      <c r="G180" s="249"/>
      <c r="H180" s="249"/>
      <c r="I180" s="249"/>
      <c r="J180" s="249"/>
      <c r="K180" s="251"/>
      <c r="L180" s="249"/>
      <c r="M180" s="249"/>
      <c r="N180" s="249"/>
      <c r="O180" s="249"/>
      <c r="P180" s="249"/>
    </row>
    <row r="181" spans="1:16" x14ac:dyDescent="0.25">
      <c r="A181" s="222"/>
      <c r="B181" s="249"/>
      <c r="C181" s="249"/>
      <c r="D181" s="250"/>
      <c r="E181" s="249"/>
      <c r="F181" s="249"/>
      <c r="G181" s="249"/>
      <c r="H181" s="249"/>
      <c r="I181" s="249"/>
      <c r="J181" s="249"/>
      <c r="K181" s="251"/>
      <c r="L181" s="249"/>
      <c r="M181" s="249"/>
      <c r="N181" s="249"/>
      <c r="O181" s="249"/>
      <c r="P181" s="249"/>
    </row>
    <row r="182" spans="1:16" x14ac:dyDescent="0.25">
      <c r="A182" s="222"/>
      <c r="B182" s="249"/>
      <c r="C182" s="249"/>
      <c r="D182" s="250"/>
      <c r="E182" s="249"/>
      <c r="F182" s="249"/>
      <c r="G182" s="249"/>
      <c r="H182" s="249"/>
      <c r="I182" s="249"/>
      <c r="J182" s="249"/>
      <c r="K182" s="251"/>
      <c r="L182" s="249"/>
      <c r="M182" s="249"/>
      <c r="N182" s="249"/>
      <c r="O182" s="249"/>
      <c r="P182" s="249"/>
    </row>
    <row r="183" spans="1:16" x14ac:dyDescent="0.25">
      <c r="A183" s="222"/>
      <c r="B183" s="249"/>
      <c r="C183" s="249"/>
      <c r="D183" s="250"/>
      <c r="E183" s="249"/>
      <c r="F183" s="249"/>
      <c r="G183" s="249"/>
      <c r="H183" s="249"/>
      <c r="I183" s="249"/>
      <c r="J183" s="249"/>
      <c r="K183" s="251"/>
      <c r="L183" s="249"/>
      <c r="M183" s="249"/>
      <c r="N183" s="249"/>
      <c r="O183" s="249"/>
      <c r="P183" s="249"/>
    </row>
    <row r="184" spans="1:16" x14ac:dyDescent="0.25">
      <c r="A184" s="222"/>
      <c r="B184" s="249"/>
      <c r="C184" s="249"/>
      <c r="D184" s="250"/>
      <c r="E184" s="249"/>
      <c r="F184" s="249"/>
      <c r="G184" s="249"/>
      <c r="H184" s="249"/>
      <c r="I184" s="249"/>
      <c r="J184" s="249"/>
      <c r="K184" s="251"/>
      <c r="L184" s="249"/>
      <c r="M184" s="249"/>
      <c r="N184" s="249"/>
      <c r="O184" s="249"/>
      <c r="P184" s="249"/>
    </row>
    <row r="185" spans="1:16" x14ac:dyDescent="0.25">
      <c r="A185" s="222"/>
      <c r="B185" s="249"/>
      <c r="C185" s="249"/>
      <c r="D185" s="250"/>
      <c r="E185" s="249"/>
      <c r="F185" s="249"/>
      <c r="G185" s="249"/>
      <c r="H185" s="249"/>
      <c r="I185" s="249"/>
      <c r="J185" s="249"/>
      <c r="K185" s="251"/>
      <c r="L185" s="249"/>
      <c r="M185" s="249"/>
      <c r="N185" s="249"/>
      <c r="O185" s="249"/>
      <c r="P185" s="249"/>
    </row>
    <row r="186" spans="1:16" x14ac:dyDescent="0.25">
      <c r="A186" s="222"/>
      <c r="B186" s="249"/>
      <c r="C186" s="249"/>
      <c r="D186" s="250"/>
      <c r="E186" s="249"/>
      <c r="F186" s="249"/>
      <c r="G186" s="249"/>
      <c r="H186" s="249"/>
      <c r="I186" s="249"/>
      <c r="J186" s="249"/>
      <c r="K186" s="251"/>
      <c r="L186" s="249"/>
      <c r="M186" s="249"/>
      <c r="N186" s="249"/>
      <c r="O186" s="249"/>
      <c r="P186" s="249"/>
    </row>
    <row r="187" spans="1:16" x14ac:dyDescent="0.25">
      <c r="B187" s="249"/>
      <c r="C187" s="249"/>
      <c r="D187" s="250"/>
      <c r="E187" s="249"/>
      <c r="F187" s="249"/>
      <c r="G187" s="249"/>
      <c r="H187" s="249"/>
      <c r="I187" s="249"/>
      <c r="J187" s="249"/>
      <c r="K187" s="251"/>
      <c r="L187" s="249"/>
      <c r="M187" s="249"/>
      <c r="N187" s="249"/>
      <c r="O187" s="249"/>
      <c r="P187" s="249"/>
    </row>
    <row r="188" spans="1:16" x14ac:dyDescent="0.25">
      <c r="B188" s="249"/>
      <c r="C188" s="249"/>
      <c r="D188" s="250"/>
      <c r="E188" s="249"/>
      <c r="F188" s="249"/>
      <c r="G188" s="249"/>
      <c r="H188" s="249"/>
      <c r="I188" s="249"/>
      <c r="J188" s="249"/>
      <c r="K188" s="251"/>
      <c r="L188" s="249"/>
      <c r="M188" s="249"/>
      <c r="N188" s="249"/>
      <c r="O188" s="249"/>
      <c r="P188" s="249"/>
    </row>
    <row r="189" spans="1:16" x14ac:dyDescent="0.25">
      <c r="B189" s="249"/>
      <c r="C189" s="249"/>
      <c r="D189" s="250"/>
      <c r="E189" s="249"/>
      <c r="F189" s="249"/>
      <c r="G189" s="249"/>
      <c r="H189" s="249"/>
      <c r="I189" s="249"/>
      <c r="J189" s="249"/>
      <c r="K189" s="251"/>
      <c r="L189" s="249"/>
      <c r="M189" s="249"/>
      <c r="N189" s="249"/>
      <c r="O189" s="249"/>
      <c r="P189" s="249"/>
    </row>
    <row r="190" spans="1:16" x14ac:dyDescent="0.25">
      <c r="B190" s="249"/>
      <c r="C190" s="249"/>
      <c r="D190" s="250"/>
      <c r="E190" s="249"/>
      <c r="F190" s="249"/>
      <c r="G190" s="249"/>
      <c r="H190" s="249"/>
      <c r="I190" s="249"/>
      <c r="J190" s="249"/>
      <c r="K190" s="251"/>
      <c r="L190" s="249"/>
      <c r="M190" s="249"/>
      <c r="N190" s="249"/>
      <c r="O190" s="249"/>
      <c r="P190" s="249"/>
    </row>
    <row r="191" spans="1:16" x14ac:dyDescent="0.25">
      <c r="B191" s="249"/>
      <c r="C191" s="249"/>
      <c r="D191" s="250"/>
      <c r="E191" s="249"/>
      <c r="F191" s="249"/>
      <c r="G191" s="249"/>
      <c r="H191" s="249"/>
      <c r="I191" s="249"/>
      <c r="J191" s="249"/>
      <c r="K191" s="251"/>
      <c r="L191" s="249"/>
      <c r="M191" s="249"/>
      <c r="N191" s="249"/>
      <c r="O191" s="249"/>
      <c r="P191" s="249"/>
    </row>
    <row r="192" spans="1:16" x14ac:dyDescent="0.25">
      <c r="B192" s="249"/>
      <c r="C192" s="249"/>
      <c r="D192" s="250"/>
      <c r="E192" s="249"/>
      <c r="F192" s="249"/>
      <c r="G192" s="249"/>
      <c r="H192" s="249"/>
      <c r="I192" s="249"/>
      <c r="J192" s="249"/>
      <c r="K192" s="251"/>
      <c r="L192" s="249"/>
      <c r="M192" s="249"/>
      <c r="N192" s="249"/>
      <c r="O192" s="249"/>
      <c r="P192" s="249"/>
    </row>
    <row r="193" spans="2:16" x14ac:dyDescent="0.25">
      <c r="B193" s="249"/>
      <c r="C193" s="249"/>
      <c r="D193" s="250"/>
      <c r="E193" s="249"/>
      <c r="F193" s="249"/>
      <c r="G193" s="249"/>
      <c r="H193" s="249"/>
      <c r="I193" s="249"/>
      <c r="J193" s="249"/>
      <c r="K193" s="251"/>
      <c r="L193" s="249"/>
      <c r="M193" s="249"/>
      <c r="N193" s="249"/>
      <c r="O193" s="249"/>
      <c r="P193" s="249"/>
    </row>
    <row r="194" spans="2:16" x14ac:dyDescent="0.25">
      <c r="B194" s="249"/>
      <c r="C194" s="249"/>
      <c r="D194" s="250"/>
      <c r="E194" s="249"/>
      <c r="F194" s="249"/>
      <c r="G194" s="249"/>
      <c r="H194" s="249"/>
      <c r="I194" s="249"/>
      <c r="J194" s="249"/>
      <c r="K194" s="251"/>
      <c r="L194" s="249"/>
      <c r="M194" s="249"/>
      <c r="N194" s="249"/>
      <c r="O194" s="249"/>
      <c r="P194" s="249"/>
    </row>
    <row r="195" spans="2:16" x14ac:dyDescent="0.25">
      <c r="B195" s="249"/>
      <c r="C195" s="249"/>
      <c r="D195" s="250"/>
      <c r="E195" s="249"/>
      <c r="F195" s="249"/>
      <c r="G195" s="249"/>
      <c r="H195" s="249"/>
      <c r="I195" s="249"/>
      <c r="J195" s="249"/>
      <c r="K195" s="251"/>
      <c r="L195" s="249"/>
      <c r="M195" s="249"/>
      <c r="N195" s="249"/>
      <c r="O195" s="249"/>
      <c r="P195" s="249"/>
    </row>
    <row r="196" spans="2:16" x14ac:dyDescent="0.25">
      <c r="B196" s="249"/>
      <c r="C196" s="249"/>
      <c r="D196" s="250"/>
      <c r="E196" s="249"/>
      <c r="F196" s="249"/>
      <c r="G196" s="249"/>
      <c r="H196" s="249"/>
      <c r="I196" s="249"/>
      <c r="J196" s="249"/>
      <c r="K196" s="251"/>
      <c r="L196" s="249"/>
      <c r="M196" s="249"/>
      <c r="N196" s="249"/>
      <c r="O196" s="249"/>
      <c r="P196" s="249"/>
    </row>
    <row r="197" spans="2:16" x14ac:dyDescent="0.25">
      <c r="B197" s="249"/>
      <c r="C197" s="249"/>
      <c r="D197" s="250"/>
      <c r="E197" s="249"/>
      <c r="F197" s="249"/>
      <c r="G197" s="249"/>
      <c r="H197" s="249"/>
      <c r="I197" s="249"/>
      <c r="J197" s="249"/>
      <c r="K197" s="251"/>
      <c r="L197" s="249"/>
      <c r="M197" s="249"/>
      <c r="N197" s="249"/>
      <c r="O197" s="249"/>
      <c r="P197" s="249"/>
    </row>
    <row r="198" spans="2:16" x14ac:dyDescent="0.25">
      <c r="B198" s="249"/>
      <c r="C198" s="249"/>
      <c r="D198" s="250"/>
      <c r="E198" s="249"/>
      <c r="F198" s="249"/>
      <c r="G198" s="249"/>
      <c r="H198" s="249"/>
      <c r="I198" s="249"/>
      <c r="J198" s="249"/>
      <c r="K198" s="251"/>
      <c r="L198" s="249"/>
      <c r="M198" s="249"/>
      <c r="N198" s="249"/>
      <c r="O198" s="249"/>
      <c r="P198" s="249"/>
    </row>
    <row r="199" spans="2:16" x14ac:dyDescent="0.25">
      <c r="B199" s="249"/>
      <c r="C199" s="249"/>
      <c r="D199" s="250"/>
      <c r="E199" s="249"/>
      <c r="F199" s="249"/>
      <c r="G199" s="249"/>
      <c r="H199" s="249"/>
      <c r="I199" s="249"/>
      <c r="J199" s="249"/>
      <c r="K199" s="251"/>
      <c r="L199" s="249"/>
      <c r="M199" s="249"/>
      <c r="N199" s="249"/>
      <c r="O199" s="249"/>
      <c r="P199" s="249"/>
    </row>
    <row r="200" spans="2:16" x14ac:dyDescent="0.25">
      <c r="B200" s="249"/>
      <c r="C200" s="249"/>
      <c r="D200" s="250"/>
      <c r="E200" s="249"/>
      <c r="F200" s="249"/>
      <c r="G200" s="249"/>
      <c r="H200" s="249"/>
      <c r="I200" s="249"/>
      <c r="J200" s="249"/>
      <c r="K200" s="251"/>
      <c r="L200" s="249"/>
      <c r="M200" s="249"/>
      <c r="N200" s="249"/>
      <c r="O200" s="249"/>
      <c r="P200" s="249"/>
    </row>
    <row r="201" spans="2:16" x14ac:dyDescent="0.25">
      <c r="B201" s="249"/>
      <c r="C201" s="249"/>
      <c r="D201" s="250"/>
      <c r="E201" s="249"/>
      <c r="F201" s="249"/>
      <c r="G201" s="249"/>
      <c r="H201" s="249"/>
      <c r="I201" s="249"/>
      <c r="J201" s="249"/>
      <c r="K201" s="251"/>
      <c r="L201" s="249"/>
      <c r="M201" s="249"/>
      <c r="N201" s="249"/>
      <c r="O201" s="249"/>
      <c r="P201" s="249"/>
    </row>
    <row r="202" spans="2:16" x14ac:dyDescent="0.25">
      <c r="B202" s="249"/>
      <c r="C202" s="249"/>
      <c r="D202" s="250"/>
      <c r="E202" s="249"/>
      <c r="F202" s="249"/>
      <c r="G202" s="249"/>
      <c r="H202" s="249"/>
      <c r="I202" s="249"/>
      <c r="J202" s="249"/>
      <c r="K202" s="251"/>
      <c r="L202" s="249"/>
      <c r="M202" s="249"/>
      <c r="N202" s="249"/>
      <c r="O202" s="249"/>
      <c r="P202" s="249"/>
    </row>
    <row r="203" spans="2:16" x14ac:dyDescent="0.25">
      <c r="B203" s="249"/>
      <c r="C203" s="249"/>
      <c r="D203" s="250"/>
      <c r="E203" s="249"/>
      <c r="F203" s="249"/>
      <c r="G203" s="249"/>
      <c r="H203" s="249"/>
      <c r="I203" s="249"/>
      <c r="J203" s="249"/>
      <c r="K203" s="251"/>
      <c r="L203" s="249"/>
      <c r="M203" s="249"/>
      <c r="N203" s="249"/>
      <c r="O203" s="249"/>
      <c r="P203" s="249"/>
    </row>
    <row r="204" spans="2:16" x14ac:dyDescent="0.25">
      <c r="B204" s="249"/>
      <c r="C204" s="249"/>
      <c r="D204" s="250"/>
      <c r="E204" s="249"/>
      <c r="F204" s="249"/>
      <c r="G204" s="249"/>
      <c r="H204" s="249"/>
      <c r="I204" s="249"/>
      <c r="J204" s="249"/>
      <c r="K204" s="251"/>
      <c r="L204" s="249"/>
      <c r="M204" s="249"/>
      <c r="N204" s="249"/>
      <c r="O204" s="249"/>
      <c r="P204" s="249"/>
    </row>
    <row r="205" spans="2:16" x14ac:dyDescent="0.25">
      <c r="B205" s="249"/>
      <c r="C205" s="249"/>
      <c r="D205" s="250"/>
      <c r="E205" s="249"/>
      <c r="F205" s="249"/>
      <c r="G205" s="249"/>
      <c r="H205" s="249"/>
      <c r="I205" s="249"/>
      <c r="J205" s="249"/>
      <c r="K205" s="251"/>
      <c r="L205" s="249"/>
      <c r="M205" s="249"/>
      <c r="N205" s="249"/>
      <c r="O205" s="249"/>
      <c r="P205" s="249"/>
    </row>
    <row r="206" spans="2:16" x14ac:dyDescent="0.25">
      <c r="B206" s="249"/>
      <c r="C206" s="249"/>
      <c r="D206" s="250"/>
      <c r="E206" s="249"/>
      <c r="F206" s="249"/>
      <c r="G206" s="249"/>
      <c r="H206" s="249"/>
      <c r="I206" s="249"/>
      <c r="J206" s="249"/>
      <c r="K206" s="251"/>
      <c r="L206" s="249"/>
      <c r="M206" s="249"/>
      <c r="N206" s="249"/>
      <c r="O206" s="249"/>
      <c r="P206" s="249"/>
    </row>
    <row r="207" spans="2:16" x14ac:dyDescent="0.25">
      <c r="B207" s="249"/>
      <c r="C207" s="249"/>
      <c r="D207" s="250"/>
      <c r="E207" s="249"/>
      <c r="F207" s="249"/>
      <c r="G207" s="249"/>
      <c r="H207" s="249"/>
      <c r="I207" s="249"/>
      <c r="J207" s="249"/>
      <c r="K207" s="251"/>
      <c r="L207" s="249"/>
      <c r="M207" s="249"/>
      <c r="N207" s="249"/>
      <c r="O207" s="249"/>
      <c r="P207" s="249"/>
    </row>
    <row r="208" spans="2:16" x14ac:dyDescent="0.25">
      <c r="B208" s="249"/>
      <c r="C208" s="249"/>
      <c r="D208" s="250"/>
      <c r="E208" s="249"/>
      <c r="F208" s="249"/>
      <c r="G208" s="249"/>
      <c r="H208" s="249"/>
      <c r="I208" s="249"/>
      <c r="J208" s="249"/>
      <c r="K208" s="251"/>
      <c r="L208" s="249"/>
      <c r="M208" s="249"/>
      <c r="N208" s="249"/>
      <c r="O208" s="249"/>
      <c r="P208" s="249"/>
    </row>
    <row r="209" spans="2:16" x14ac:dyDescent="0.25">
      <c r="B209" s="249"/>
      <c r="C209" s="249"/>
      <c r="D209" s="250"/>
      <c r="E209" s="249"/>
      <c r="F209" s="249"/>
      <c r="G209" s="249"/>
      <c r="H209" s="249"/>
      <c r="I209" s="249"/>
      <c r="J209" s="249"/>
      <c r="K209" s="251"/>
      <c r="L209" s="249"/>
      <c r="M209" s="249"/>
      <c r="N209" s="249"/>
      <c r="O209" s="249"/>
      <c r="P209" s="249"/>
    </row>
    <row r="210" spans="2:16" x14ac:dyDescent="0.25">
      <c r="B210" s="249"/>
      <c r="C210" s="249"/>
      <c r="D210" s="250"/>
      <c r="E210" s="249"/>
      <c r="F210" s="249"/>
      <c r="G210" s="249"/>
      <c r="H210" s="249"/>
      <c r="I210" s="249"/>
      <c r="J210" s="249"/>
      <c r="K210" s="251"/>
      <c r="L210" s="249"/>
      <c r="M210" s="249"/>
      <c r="N210" s="249"/>
      <c r="O210" s="249"/>
      <c r="P210" s="249"/>
    </row>
    <row r="211" spans="2:16" x14ac:dyDescent="0.25">
      <c r="B211" s="249"/>
      <c r="C211" s="249"/>
      <c r="D211" s="250"/>
      <c r="E211" s="249"/>
      <c r="F211" s="249"/>
      <c r="G211" s="249"/>
      <c r="H211" s="249"/>
      <c r="I211" s="249"/>
      <c r="J211" s="249"/>
      <c r="K211" s="251"/>
      <c r="L211" s="249"/>
      <c r="M211" s="249"/>
      <c r="N211" s="249"/>
      <c r="O211" s="249"/>
      <c r="P211" s="249"/>
    </row>
    <row r="212" spans="2:16" x14ac:dyDescent="0.25">
      <c r="B212" s="249"/>
      <c r="C212" s="249"/>
      <c r="D212" s="250"/>
      <c r="E212" s="249"/>
      <c r="F212" s="249"/>
      <c r="G212" s="249"/>
      <c r="H212" s="249"/>
      <c r="I212" s="249"/>
      <c r="J212" s="249"/>
      <c r="K212" s="251"/>
      <c r="L212" s="249"/>
      <c r="M212" s="249"/>
      <c r="N212" s="249"/>
      <c r="O212" s="249"/>
      <c r="P212" s="249"/>
    </row>
    <row r="213" spans="2:16" x14ac:dyDescent="0.25">
      <c r="B213" s="249"/>
      <c r="C213" s="249"/>
      <c r="D213" s="250"/>
      <c r="E213" s="249"/>
      <c r="F213" s="249"/>
      <c r="G213" s="249"/>
      <c r="H213" s="249"/>
      <c r="I213" s="249"/>
      <c r="J213" s="249"/>
      <c r="K213" s="251"/>
      <c r="L213" s="249"/>
      <c r="M213" s="249"/>
      <c r="N213" s="249"/>
      <c r="O213" s="249"/>
      <c r="P213" s="249"/>
    </row>
    <row r="214" spans="2:16" x14ac:dyDescent="0.25">
      <c r="B214" s="249"/>
      <c r="C214" s="249"/>
      <c r="D214" s="250"/>
      <c r="E214" s="249"/>
      <c r="F214" s="249"/>
      <c r="G214" s="249"/>
      <c r="H214" s="249"/>
      <c r="I214" s="249"/>
      <c r="J214" s="249"/>
      <c r="K214" s="251"/>
      <c r="L214" s="249"/>
      <c r="M214" s="249"/>
      <c r="N214" s="249"/>
      <c r="O214" s="249"/>
      <c r="P214" s="249"/>
    </row>
    <row r="215" spans="2:16" x14ac:dyDescent="0.25">
      <c r="B215" s="249"/>
      <c r="C215" s="249"/>
      <c r="D215" s="250"/>
      <c r="E215" s="249"/>
      <c r="F215" s="249"/>
      <c r="G215" s="249"/>
      <c r="H215" s="249"/>
      <c r="I215" s="249"/>
      <c r="J215" s="249"/>
      <c r="K215" s="251"/>
      <c r="L215" s="249"/>
      <c r="M215" s="249"/>
      <c r="N215" s="249"/>
      <c r="O215" s="249"/>
      <c r="P215" s="249"/>
    </row>
    <row r="216" spans="2:16" x14ac:dyDescent="0.25">
      <c r="B216" s="249"/>
      <c r="C216" s="249"/>
      <c r="D216" s="250"/>
      <c r="E216" s="249"/>
      <c r="F216" s="249"/>
      <c r="G216" s="249"/>
      <c r="H216" s="249"/>
      <c r="I216" s="249"/>
      <c r="J216" s="249"/>
      <c r="K216" s="251"/>
      <c r="L216" s="249"/>
      <c r="M216" s="249"/>
      <c r="N216" s="249"/>
      <c r="O216" s="249"/>
      <c r="P216" s="249"/>
    </row>
    <row r="217" spans="2:16" x14ac:dyDescent="0.25">
      <c r="B217" s="249"/>
      <c r="C217" s="249"/>
      <c r="D217" s="250"/>
      <c r="E217" s="249"/>
      <c r="F217" s="249"/>
      <c r="G217" s="249"/>
      <c r="H217" s="249"/>
      <c r="I217" s="249"/>
      <c r="J217" s="249"/>
      <c r="K217" s="251"/>
      <c r="L217" s="249"/>
      <c r="M217" s="249"/>
      <c r="N217" s="249"/>
      <c r="O217" s="249"/>
      <c r="P217" s="249"/>
    </row>
    <row r="218" spans="2:16" x14ac:dyDescent="0.25">
      <c r="B218" s="249"/>
      <c r="C218" s="249"/>
      <c r="D218" s="250"/>
      <c r="E218" s="249"/>
      <c r="F218" s="249"/>
      <c r="G218" s="249"/>
      <c r="H218" s="249"/>
      <c r="I218" s="249"/>
      <c r="J218" s="249"/>
      <c r="K218" s="251"/>
      <c r="L218" s="249"/>
      <c r="M218" s="249"/>
      <c r="N218" s="249"/>
      <c r="O218" s="249"/>
      <c r="P218" s="249"/>
    </row>
    <row r="219" spans="2:16" x14ac:dyDescent="0.25">
      <c r="B219" s="249"/>
      <c r="C219" s="249"/>
      <c r="D219" s="250"/>
      <c r="E219" s="249"/>
      <c r="F219" s="249"/>
      <c r="G219" s="249"/>
      <c r="H219" s="249"/>
      <c r="I219" s="249"/>
      <c r="J219" s="249"/>
      <c r="K219" s="251"/>
      <c r="L219" s="249"/>
      <c r="M219" s="249"/>
      <c r="N219" s="249"/>
      <c r="O219" s="249"/>
      <c r="P219" s="249"/>
    </row>
    <row r="220" spans="2:16" x14ac:dyDescent="0.25">
      <c r="B220" s="249"/>
      <c r="C220" s="249"/>
      <c r="D220" s="250"/>
      <c r="E220" s="249"/>
      <c r="F220" s="249"/>
      <c r="G220" s="249"/>
      <c r="H220" s="249"/>
      <c r="I220" s="249"/>
      <c r="J220" s="249"/>
      <c r="K220" s="251"/>
      <c r="L220" s="249"/>
      <c r="M220" s="249"/>
      <c r="N220" s="249"/>
      <c r="O220" s="249"/>
      <c r="P220" s="249"/>
    </row>
    <row r="221" spans="2:16" x14ac:dyDescent="0.25">
      <c r="B221" s="249"/>
      <c r="C221" s="249"/>
      <c r="D221" s="250"/>
      <c r="E221" s="249"/>
      <c r="F221" s="249"/>
      <c r="G221" s="249"/>
      <c r="H221" s="249"/>
      <c r="I221" s="249"/>
      <c r="J221" s="249"/>
      <c r="K221" s="251"/>
      <c r="L221" s="249"/>
      <c r="M221" s="249"/>
      <c r="N221" s="249"/>
      <c r="O221" s="249"/>
      <c r="P221" s="249"/>
    </row>
    <row r="222" spans="2:16" x14ac:dyDescent="0.25">
      <c r="B222" s="249"/>
      <c r="C222" s="249"/>
      <c r="D222" s="250"/>
      <c r="E222" s="249"/>
      <c r="F222" s="249"/>
      <c r="G222" s="249"/>
      <c r="H222" s="249"/>
      <c r="I222" s="249"/>
      <c r="J222" s="249"/>
      <c r="K222" s="251"/>
      <c r="L222" s="249"/>
      <c r="M222" s="249"/>
      <c r="N222" s="249"/>
      <c r="O222" s="249"/>
      <c r="P222" s="249"/>
    </row>
    <row r="223" spans="2:16" x14ac:dyDescent="0.25">
      <c r="B223" s="249"/>
      <c r="C223" s="249"/>
      <c r="D223" s="250"/>
      <c r="E223" s="249"/>
      <c r="F223" s="249"/>
      <c r="G223" s="249"/>
      <c r="H223" s="249"/>
      <c r="I223" s="249"/>
      <c r="J223" s="249"/>
      <c r="K223" s="251"/>
      <c r="L223" s="249"/>
      <c r="M223" s="249"/>
      <c r="N223" s="249"/>
      <c r="O223" s="249"/>
      <c r="P223" s="249"/>
    </row>
    <row r="224" spans="2:16" x14ac:dyDescent="0.25">
      <c r="B224" s="249"/>
      <c r="C224" s="249"/>
      <c r="D224" s="250"/>
      <c r="E224" s="249"/>
      <c r="F224" s="249"/>
      <c r="G224" s="249"/>
      <c r="H224" s="249"/>
      <c r="I224" s="249"/>
      <c r="J224" s="249"/>
      <c r="K224" s="251"/>
      <c r="L224" s="249"/>
      <c r="M224" s="249"/>
      <c r="N224" s="249"/>
      <c r="O224" s="249"/>
      <c r="P224" s="249"/>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sheetData>
  <sheetProtection formatColumns="0"/>
  <mergeCells count="76">
    <mergeCell ref="C13:I13"/>
    <mergeCell ref="B7:J7"/>
    <mergeCell ref="B9:J9"/>
    <mergeCell ref="C10:I10"/>
    <mergeCell ref="C11:I11"/>
    <mergeCell ref="C12:I12"/>
    <mergeCell ref="C14:I14"/>
    <mergeCell ref="B16:C18"/>
    <mergeCell ref="D16:D18"/>
    <mergeCell ref="E16:G16"/>
    <mergeCell ref="I16:I18"/>
    <mergeCell ref="J16:J18"/>
    <mergeCell ref="B19:B22"/>
    <mergeCell ref="C19:C22"/>
    <mergeCell ref="H19:H23"/>
    <mergeCell ref="I19:I23"/>
    <mergeCell ref="J19:J23"/>
    <mergeCell ref="H16:H18"/>
    <mergeCell ref="B23:D23"/>
    <mergeCell ref="B24:B28"/>
    <mergeCell ref="C24:C28"/>
    <mergeCell ref="H24:H29"/>
    <mergeCell ref="I24:I29"/>
    <mergeCell ref="J24:J29"/>
    <mergeCell ref="B29:D29"/>
    <mergeCell ref="J36:J40"/>
    <mergeCell ref="B40:D40"/>
    <mergeCell ref="B30:B34"/>
    <mergeCell ref="C30:C34"/>
    <mergeCell ref="H30:H35"/>
    <mergeCell ref="I30:I35"/>
    <mergeCell ref="J30:J35"/>
    <mergeCell ref="B35:D35"/>
    <mergeCell ref="J47:J53"/>
    <mergeCell ref="B53:D53"/>
    <mergeCell ref="B41:B45"/>
    <mergeCell ref="C41:C45"/>
    <mergeCell ref="H41:H46"/>
    <mergeCell ref="I41:I46"/>
    <mergeCell ref="J41:J46"/>
    <mergeCell ref="B46:D46"/>
    <mergeCell ref="J67:J71"/>
    <mergeCell ref="J59:J66"/>
    <mergeCell ref="J54:J58"/>
    <mergeCell ref="B54:B57"/>
    <mergeCell ref="C54:C57"/>
    <mergeCell ref="H54:H58"/>
    <mergeCell ref="I54:I58"/>
    <mergeCell ref="B58:D58"/>
    <mergeCell ref="B59:B65"/>
    <mergeCell ref="C59:C65"/>
    <mergeCell ref="H59:H66"/>
    <mergeCell ref="I59:I66"/>
    <mergeCell ref="B66:D66"/>
    <mergeCell ref="B67:B70"/>
    <mergeCell ref="C67:C70"/>
    <mergeCell ref="H67:H71"/>
    <mergeCell ref="B72:D72"/>
    <mergeCell ref="H76:I76"/>
    <mergeCell ref="H77:I77"/>
    <mergeCell ref="E74:G74"/>
    <mergeCell ref="H36:H40"/>
    <mergeCell ref="I36:I40"/>
    <mergeCell ref="I67:I71"/>
    <mergeCell ref="B71:D71"/>
    <mergeCell ref="B47:B52"/>
    <mergeCell ref="C47:C52"/>
    <mergeCell ref="H47:H53"/>
    <mergeCell ref="I47:I53"/>
    <mergeCell ref="B36:B39"/>
    <mergeCell ref="C36:C39"/>
    <mergeCell ref="B2:C5"/>
    <mergeCell ref="D2:I2"/>
    <mergeCell ref="D3:I3"/>
    <mergeCell ref="D4:I4"/>
    <mergeCell ref="D5:I5"/>
  </mergeCells>
  <dataValidations count="2">
    <dataValidation type="whole" showInputMessage="1" showErrorMessage="1" sqref="E67:G70 E19:G22 E24:G28 E30:G34 E36:G39 E41:G45 E47:G52 E59:G65">
      <formula1>0</formula1>
      <formula2>5</formula2>
    </dataValidation>
    <dataValidation type="whole" allowBlank="1" showInputMessage="1" showErrorMessage="1" sqref="E54:G57">
      <formula1>0</formula1>
      <formula2>5</formula2>
    </dataValidation>
  </dataValidations>
  <pageMargins left="0.25" right="0.25" top="0.75" bottom="0.75" header="0.3" footer="0.3"/>
  <pageSetup paperSize="14" scale="54"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8"/>
  <sheetViews>
    <sheetView showGridLines="0" topLeftCell="A10" zoomScale="70" zoomScaleNormal="70" zoomScaleSheetLayoutView="106" workbookViewId="0">
      <selection activeCell="F14" sqref="F14:H20"/>
    </sheetView>
  </sheetViews>
  <sheetFormatPr baseColWidth="10" defaultColWidth="11.42578125" defaultRowHeight="18" x14ac:dyDescent="0.25"/>
  <cols>
    <col min="1" max="1" width="5.28515625" style="84" customWidth="1"/>
    <col min="2" max="2" width="4.7109375" style="84" customWidth="1"/>
    <col min="3" max="3" width="57.28515625" style="84" customWidth="1"/>
    <col min="4" max="4" width="59.28515625" style="84" customWidth="1"/>
    <col min="5" max="5" width="37.42578125" style="84" customWidth="1"/>
    <col min="6" max="6" width="40.85546875" style="84" customWidth="1"/>
    <col min="7" max="7" width="37.85546875" style="84" customWidth="1"/>
    <col min="8" max="8" width="7" style="84" customWidth="1"/>
    <col min="9" max="9" width="2.7109375" style="84" customWidth="1"/>
    <col min="10" max="10" width="24.7109375" style="84" bestFit="1" customWidth="1"/>
    <col min="11" max="16384" width="11.42578125" style="84"/>
  </cols>
  <sheetData>
    <row r="1" spans="1:9" ht="18.75" thickBot="1" x14ac:dyDescent="0.3">
      <c r="A1" s="102"/>
      <c r="B1" s="102"/>
      <c r="C1" s="102"/>
      <c r="D1" s="102"/>
      <c r="E1" s="102"/>
      <c r="F1" s="102"/>
      <c r="G1" s="102"/>
      <c r="H1" s="102"/>
      <c r="I1" s="102"/>
    </row>
    <row r="2" spans="1:9" ht="36.950000000000003" customHeight="1" x14ac:dyDescent="0.25">
      <c r="A2" s="102"/>
      <c r="B2" s="224"/>
      <c r="C2" s="225"/>
      <c r="D2" s="728" t="s">
        <v>282</v>
      </c>
      <c r="E2" s="729"/>
      <c r="F2" s="730"/>
      <c r="G2" s="722" t="s">
        <v>283</v>
      </c>
      <c r="H2" s="723"/>
      <c r="I2" s="102"/>
    </row>
    <row r="3" spans="1:9" ht="36.950000000000003" customHeight="1" x14ac:dyDescent="0.25">
      <c r="A3" s="102"/>
      <c r="B3" s="226"/>
      <c r="C3" s="227"/>
      <c r="D3" s="731" t="s">
        <v>284</v>
      </c>
      <c r="E3" s="732"/>
      <c r="F3" s="733"/>
      <c r="G3" s="724" t="s">
        <v>285</v>
      </c>
      <c r="H3" s="725"/>
      <c r="I3" s="102"/>
    </row>
    <row r="4" spans="1:9" ht="36.950000000000003" customHeight="1" x14ac:dyDescent="0.25">
      <c r="A4" s="102"/>
      <c r="B4" s="226"/>
      <c r="C4" s="227"/>
      <c r="D4" s="731" t="s">
        <v>286</v>
      </c>
      <c r="E4" s="732"/>
      <c r="F4" s="733"/>
      <c r="G4" s="724" t="s">
        <v>287</v>
      </c>
      <c r="H4" s="725"/>
      <c r="I4" s="102"/>
    </row>
    <row r="5" spans="1:9" ht="36.950000000000003" customHeight="1" thickBot="1" x14ac:dyDescent="0.3">
      <c r="A5" s="102"/>
      <c r="B5" s="228"/>
      <c r="C5" s="229"/>
      <c r="D5" s="734" t="s">
        <v>288</v>
      </c>
      <c r="E5" s="735"/>
      <c r="F5" s="736"/>
      <c r="G5" s="726" t="s">
        <v>297</v>
      </c>
      <c r="H5" s="727"/>
      <c r="I5" s="102"/>
    </row>
    <row r="6" spans="1:9" ht="18.75" thickBot="1" x14ac:dyDescent="0.3">
      <c r="A6" s="102"/>
      <c r="B6" s="223"/>
      <c r="C6" s="223"/>
      <c r="D6" s="223"/>
      <c r="E6" s="223"/>
      <c r="F6" s="223"/>
      <c r="G6" s="223"/>
      <c r="H6" s="223"/>
      <c r="I6" s="102"/>
    </row>
    <row r="7" spans="1:9" ht="36.75" customHeight="1" thickBot="1" x14ac:dyDescent="0.3">
      <c r="A7" s="102"/>
      <c r="B7" s="737" t="s">
        <v>290</v>
      </c>
      <c r="C7" s="738"/>
      <c r="D7" s="738"/>
      <c r="E7" s="738"/>
      <c r="F7" s="738"/>
      <c r="G7" s="738"/>
      <c r="H7" s="739"/>
      <c r="I7" s="102"/>
    </row>
    <row r="8" spans="1:9" x14ac:dyDescent="0.25">
      <c r="A8" s="102"/>
      <c r="B8" s="85"/>
      <c r="C8" s="86" t="s">
        <v>248</v>
      </c>
      <c r="D8" s="740" t="s">
        <v>305</v>
      </c>
      <c r="E8" s="740"/>
      <c r="F8" s="740"/>
      <c r="G8" s="740"/>
      <c r="H8" s="87"/>
      <c r="I8" s="102"/>
    </row>
    <row r="9" spans="1:9" x14ac:dyDescent="0.25">
      <c r="A9" s="102"/>
      <c r="B9" s="85"/>
      <c r="C9" s="86" t="s">
        <v>249</v>
      </c>
      <c r="D9" s="741" t="s">
        <v>302</v>
      </c>
      <c r="E9" s="741"/>
      <c r="F9" s="741"/>
      <c r="G9" s="741"/>
      <c r="H9" s="87"/>
      <c r="I9" s="102"/>
    </row>
    <row r="10" spans="1:9" x14ac:dyDescent="0.25">
      <c r="A10" s="102"/>
      <c r="B10" s="85"/>
      <c r="C10" s="86" t="s">
        <v>250</v>
      </c>
      <c r="D10" s="742" t="s">
        <v>309</v>
      </c>
      <c r="E10" s="741"/>
      <c r="F10" s="741"/>
      <c r="G10" s="741"/>
      <c r="H10" s="87"/>
      <c r="I10" s="102"/>
    </row>
    <row r="11" spans="1:9" ht="18.75" thickBot="1" x14ac:dyDescent="0.3">
      <c r="A11" s="102"/>
      <c r="B11" s="85"/>
      <c r="C11" s="86"/>
      <c r="D11" s="180"/>
      <c r="E11" s="180"/>
      <c r="F11" s="180"/>
      <c r="G11" s="180"/>
      <c r="H11" s="87"/>
      <c r="I11" s="102"/>
    </row>
    <row r="12" spans="1:9" ht="36" customHeight="1" thickBot="1" x14ac:dyDescent="0.3">
      <c r="A12" s="102"/>
      <c r="B12" s="748" t="s">
        <v>291</v>
      </c>
      <c r="C12" s="749"/>
      <c r="D12" s="749"/>
      <c r="E12" s="749"/>
      <c r="F12" s="749"/>
      <c r="G12" s="749"/>
      <c r="H12" s="750"/>
      <c r="I12" s="102"/>
    </row>
    <row r="13" spans="1:9" x14ac:dyDescent="0.25">
      <c r="A13" s="102"/>
      <c r="B13" s="85"/>
      <c r="C13" s="88"/>
      <c r="D13" s="88"/>
      <c r="E13" s="88"/>
      <c r="F13" s="88"/>
      <c r="G13" s="88"/>
      <c r="H13" s="87"/>
      <c r="I13" s="102"/>
    </row>
    <row r="14" spans="1:9" x14ac:dyDescent="0.25">
      <c r="A14" s="102"/>
      <c r="B14" s="85"/>
      <c r="C14" s="743" t="s">
        <v>251</v>
      </c>
      <c r="D14" s="92"/>
      <c r="E14" s="92"/>
      <c r="F14" s="746"/>
      <c r="G14" s="746"/>
      <c r="H14" s="747"/>
      <c r="I14" s="102"/>
    </row>
    <row r="15" spans="1:9" x14ac:dyDescent="0.25">
      <c r="A15" s="102"/>
      <c r="B15" s="85"/>
      <c r="C15" s="743"/>
      <c r="D15" s="89">
        <f>+'Seguimiento 1'!P20</f>
        <v>1</v>
      </c>
      <c r="E15" s="744">
        <f>(D15*D16)/100%</f>
        <v>0.8</v>
      </c>
      <c r="F15" s="746"/>
      <c r="G15" s="746"/>
      <c r="H15" s="747"/>
      <c r="I15" s="102"/>
    </row>
    <row r="16" spans="1:9" ht="40.5" customHeight="1" x14ac:dyDescent="0.25">
      <c r="A16" s="102"/>
      <c r="B16" s="85"/>
      <c r="C16" s="90" t="s">
        <v>252</v>
      </c>
      <c r="D16" s="91">
        <v>0.8</v>
      </c>
      <c r="E16" s="744"/>
      <c r="F16" s="746"/>
      <c r="G16" s="746"/>
      <c r="H16" s="747"/>
      <c r="I16" s="102"/>
    </row>
    <row r="17" spans="1:9" x14ac:dyDescent="0.25">
      <c r="A17" s="102"/>
      <c r="B17" s="85"/>
      <c r="C17" s="92" t="s">
        <v>253</v>
      </c>
      <c r="D17" s="93">
        <f>'Competencias 360'!I74</f>
        <v>1.6666666666666667</v>
      </c>
      <c r="E17" s="744">
        <f>(D17*D18)/5</f>
        <v>6.666666666666668E-2</v>
      </c>
      <c r="F17" s="746"/>
      <c r="G17" s="746"/>
      <c r="H17" s="747"/>
      <c r="I17" s="102"/>
    </row>
    <row r="18" spans="1:9" x14ac:dyDescent="0.25">
      <c r="A18" s="102"/>
      <c r="B18" s="85"/>
      <c r="C18" s="92" t="s">
        <v>254</v>
      </c>
      <c r="D18" s="91">
        <v>0.2</v>
      </c>
      <c r="E18" s="744"/>
      <c r="F18" s="746"/>
      <c r="G18" s="746"/>
      <c r="H18" s="747"/>
      <c r="I18" s="102"/>
    </row>
    <row r="19" spans="1:9" x14ac:dyDescent="0.25">
      <c r="A19" s="102"/>
      <c r="B19" s="85"/>
      <c r="C19" s="92"/>
      <c r="D19" s="91"/>
      <c r="E19" s="94"/>
      <c r="F19" s="746"/>
      <c r="G19" s="746"/>
      <c r="H19" s="747"/>
      <c r="I19" s="102"/>
    </row>
    <row r="20" spans="1:9" x14ac:dyDescent="0.25">
      <c r="A20" s="102"/>
      <c r="B20" s="85"/>
      <c r="C20" s="92" t="s">
        <v>255</v>
      </c>
      <c r="D20" s="91"/>
      <c r="E20" s="89">
        <f>SUM(E15:E18)</f>
        <v>0.8666666666666667</v>
      </c>
      <c r="F20" s="746"/>
      <c r="G20" s="746"/>
      <c r="H20" s="747"/>
      <c r="I20" s="102"/>
    </row>
    <row r="21" spans="1:9" x14ac:dyDescent="0.25">
      <c r="A21" s="102"/>
      <c r="B21" s="85"/>
      <c r="C21" s="88"/>
      <c r="D21" s="88"/>
      <c r="E21" s="88"/>
      <c r="F21" s="88"/>
      <c r="G21" s="746"/>
      <c r="H21" s="747"/>
      <c r="I21" s="102"/>
    </row>
    <row r="22" spans="1:9" x14ac:dyDescent="0.25">
      <c r="A22" s="102"/>
      <c r="B22" s="85"/>
      <c r="C22" s="753" t="s">
        <v>256</v>
      </c>
      <c r="D22" s="755">
        <v>0.05</v>
      </c>
      <c r="E22" s="751">
        <f>Seguimiento!P43</f>
        <v>0</v>
      </c>
      <c r="F22" s="88"/>
      <c r="G22" s="746"/>
      <c r="H22" s="747"/>
      <c r="I22" s="102"/>
    </row>
    <row r="23" spans="1:9" x14ac:dyDescent="0.25">
      <c r="A23" s="102"/>
      <c r="B23" s="85"/>
      <c r="C23" s="754"/>
      <c r="D23" s="756"/>
      <c r="E23" s="752"/>
      <c r="F23" s="88"/>
      <c r="G23" s="69"/>
      <c r="H23" s="96"/>
      <c r="I23" s="102"/>
    </row>
    <row r="24" spans="1:9" ht="18.75" thickBot="1" x14ac:dyDescent="0.3">
      <c r="A24" s="102"/>
      <c r="B24" s="85"/>
      <c r="C24" s="88"/>
      <c r="D24" s="88"/>
      <c r="E24" s="88"/>
      <c r="F24" s="88"/>
      <c r="G24" s="69"/>
      <c r="H24" s="96"/>
      <c r="I24" s="102"/>
    </row>
    <row r="25" spans="1:9" ht="18.75" thickBot="1" x14ac:dyDescent="0.3">
      <c r="A25" s="102"/>
      <c r="B25" s="85"/>
      <c r="C25" s="88"/>
      <c r="D25" s="181" t="s">
        <v>257</v>
      </c>
      <c r="E25" s="97">
        <f>E20+E22</f>
        <v>0.8666666666666667</v>
      </c>
      <c r="F25" s="88"/>
      <c r="G25" s="69"/>
      <c r="H25" s="96"/>
      <c r="I25" s="102"/>
    </row>
    <row r="26" spans="1:9" x14ac:dyDescent="0.25">
      <c r="A26" s="102"/>
      <c r="B26" s="85"/>
      <c r="C26" s="88"/>
      <c r="D26" s="88"/>
      <c r="E26" s="88"/>
      <c r="F26" s="88"/>
      <c r="G26" s="88"/>
      <c r="H26" s="87"/>
      <c r="I26" s="102"/>
    </row>
    <row r="27" spans="1:9" x14ac:dyDescent="0.25">
      <c r="A27" s="102"/>
      <c r="B27" s="85"/>
      <c r="C27" s="88"/>
      <c r="D27" s="88"/>
      <c r="E27" s="88"/>
      <c r="F27" s="88"/>
      <c r="G27" s="88"/>
      <c r="H27" s="87"/>
      <c r="I27" s="102"/>
    </row>
    <row r="28" spans="1:9" x14ac:dyDescent="0.25">
      <c r="A28" s="102"/>
      <c r="B28" s="85"/>
      <c r="C28" s="88"/>
      <c r="D28" s="88"/>
      <c r="E28" s="88"/>
      <c r="F28" s="88"/>
      <c r="G28" s="88"/>
      <c r="H28" s="87"/>
      <c r="I28" s="102"/>
    </row>
    <row r="29" spans="1:9" x14ac:dyDescent="0.25">
      <c r="A29" s="102"/>
      <c r="B29" s="85"/>
      <c r="C29" s="88"/>
      <c r="D29" s="88"/>
      <c r="E29" s="88"/>
      <c r="F29" s="88"/>
      <c r="G29" s="88"/>
      <c r="H29" s="87"/>
      <c r="I29" s="102"/>
    </row>
    <row r="30" spans="1:9" x14ac:dyDescent="0.25">
      <c r="A30" s="102"/>
      <c r="B30" s="85"/>
      <c r="C30" s="98"/>
      <c r="D30" s="99"/>
      <c r="E30" s="88"/>
      <c r="F30" s="98"/>
      <c r="G30" s="99"/>
      <c r="H30" s="87"/>
      <c r="I30" s="102"/>
    </row>
    <row r="31" spans="1:9" x14ac:dyDescent="0.25">
      <c r="A31" s="102"/>
      <c r="B31" s="85"/>
      <c r="C31" s="745" t="s">
        <v>277</v>
      </c>
      <c r="D31" s="745"/>
      <c r="E31" s="88"/>
      <c r="F31" s="745" t="s">
        <v>303</v>
      </c>
      <c r="G31" s="745"/>
      <c r="H31" s="96"/>
      <c r="I31" s="102"/>
    </row>
    <row r="32" spans="1:9" x14ac:dyDescent="0.25">
      <c r="A32" s="102"/>
      <c r="B32" s="85"/>
      <c r="C32" s="88"/>
      <c r="D32" s="88"/>
      <c r="E32" s="88"/>
      <c r="F32" s="88"/>
      <c r="G32" s="88"/>
      <c r="H32" s="87"/>
      <c r="I32" s="102"/>
    </row>
    <row r="33" spans="1:9" x14ac:dyDescent="0.25">
      <c r="A33" s="102"/>
      <c r="B33" s="85"/>
      <c r="C33" s="88"/>
      <c r="D33" s="88"/>
      <c r="E33" s="88"/>
      <c r="F33" s="88"/>
      <c r="G33" s="88"/>
      <c r="H33" s="87"/>
      <c r="I33" s="102"/>
    </row>
    <row r="34" spans="1:9" x14ac:dyDescent="0.25">
      <c r="A34" s="102"/>
      <c r="B34" s="85"/>
      <c r="C34" s="88"/>
      <c r="D34" s="88"/>
      <c r="E34" s="88"/>
      <c r="F34" s="88"/>
      <c r="G34" s="88"/>
      <c r="H34" s="87"/>
      <c r="I34" s="102"/>
    </row>
    <row r="35" spans="1:9" x14ac:dyDescent="0.25">
      <c r="A35" s="102"/>
      <c r="B35" s="85"/>
      <c r="C35" s="88"/>
      <c r="D35" s="160" t="s">
        <v>258</v>
      </c>
      <c r="E35" s="233" t="s">
        <v>309</v>
      </c>
      <c r="F35" s="88"/>
      <c r="G35" s="88"/>
      <c r="H35" s="87"/>
      <c r="I35" s="102"/>
    </row>
    <row r="36" spans="1:9" x14ac:dyDescent="0.25">
      <c r="A36" s="102"/>
      <c r="B36" s="85"/>
      <c r="C36" s="88"/>
      <c r="D36" s="160" t="s">
        <v>259</v>
      </c>
      <c r="E36" s="159">
        <v>2019</v>
      </c>
      <c r="F36" s="88"/>
      <c r="G36" s="88"/>
      <c r="H36" s="87"/>
      <c r="I36" s="102"/>
    </row>
    <row r="37" spans="1:9" ht="18.75" thickBot="1" x14ac:dyDescent="0.3">
      <c r="A37" s="102"/>
      <c r="B37" s="95"/>
      <c r="C37" s="100"/>
      <c r="D37" s="100"/>
      <c r="E37" s="100"/>
      <c r="F37" s="100"/>
      <c r="G37" s="100"/>
      <c r="H37" s="101"/>
      <c r="I37" s="102"/>
    </row>
    <row r="38" spans="1:9" x14ac:dyDescent="0.25">
      <c r="A38" s="102"/>
      <c r="B38" s="102"/>
      <c r="C38" s="102"/>
      <c r="D38" s="102"/>
      <c r="E38" s="102"/>
      <c r="F38" s="102"/>
      <c r="G38" s="102"/>
      <c r="H38" s="102"/>
      <c r="I38" s="102"/>
    </row>
  </sheetData>
  <mergeCells count="23">
    <mergeCell ref="C31:D31"/>
    <mergeCell ref="G21:H22"/>
    <mergeCell ref="B12:H12"/>
    <mergeCell ref="F14:H20"/>
    <mergeCell ref="E17:E18"/>
    <mergeCell ref="E22:E23"/>
    <mergeCell ref="C22:C23"/>
    <mergeCell ref="D22:D23"/>
    <mergeCell ref="F31:G31"/>
    <mergeCell ref="B7:H7"/>
    <mergeCell ref="D8:G8"/>
    <mergeCell ref="D9:G9"/>
    <mergeCell ref="D10:G10"/>
    <mergeCell ref="C14:C15"/>
    <mergeCell ref="E15:E16"/>
    <mergeCell ref="G2:H2"/>
    <mergeCell ref="G3:H3"/>
    <mergeCell ref="G4:H4"/>
    <mergeCell ref="G5:H5"/>
    <mergeCell ref="D2:F2"/>
    <mergeCell ref="D3:F3"/>
    <mergeCell ref="D4:F4"/>
    <mergeCell ref="D5:F5"/>
  </mergeCells>
  <pageMargins left="0.25" right="0.25" top="0.75" bottom="0.75" header="0.3" footer="0.3"/>
  <pageSetup paperSize="14"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764" t="s">
        <v>260</v>
      </c>
      <c r="C2" s="38" t="s">
        <v>2</v>
      </c>
      <c r="D2" s="37"/>
      <c r="E2" s="37"/>
    </row>
    <row r="3" spans="2:5" x14ac:dyDescent="0.25">
      <c r="B3" s="764"/>
      <c r="C3" s="39" t="s">
        <v>261</v>
      </c>
    </row>
    <row r="4" spans="2:5" x14ac:dyDescent="0.25">
      <c r="B4" s="764"/>
      <c r="C4" s="39" t="s">
        <v>262</v>
      </c>
    </row>
    <row r="5" spans="2:5" x14ac:dyDescent="0.25">
      <c r="B5" s="764"/>
      <c r="C5" s="39" t="s">
        <v>263</v>
      </c>
    </row>
    <row r="6" spans="2:5" x14ac:dyDescent="0.25">
      <c r="B6" s="764"/>
      <c r="C6" s="762" t="s">
        <v>264</v>
      </c>
    </row>
    <row r="7" spans="2:5" x14ac:dyDescent="0.25">
      <c r="B7" s="764"/>
      <c r="C7" s="763"/>
    </row>
    <row r="8" spans="2:5" ht="135.75" customHeight="1" x14ac:dyDescent="0.25">
      <c r="B8" s="757" t="s">
        <v>14</v>
      </c>
      <c r="C8" s="41" t="s">
        <v>18</v>
      </c>
      <c r="D8" s="44" t="s">
        <v>265</v>
      </c>
    </row>
    <row r="9" spans="2:5" ht="106.5" customHeight="1" x14ac:dyDescent="0.25">
      <c r="B9" s="758"/>
      <c r="C9" s="42" t="s">
        <v>19</v>
      </c>
      <c r="D9" s="45" t="s">
        <v>266</v>
      </c>
    </row>
    <row r="10" spans="2:5" ht="60" x14ac:dyDescent="0.25">
      <c r="B10" s="758"/>
      <c r="C10" s="41" t="s">
        <v>20</v>
      </c>
      <c r="D10" s="45" t="s">
        <v>267</v>
      </c>
    </row>
    <row r="11" spans="2:5" ht="45" x14ac:dyDescent="0.25">
      <c r="B11" s="758"/>
      <c r="C11" s="43" t="s">
        <v>21</v>
      </c>
      <c r="D11" s="46" t="s">
        <v>268</v>
      </c>
    </row>
    <row r="12" spans="2:5" ht="75" x14ac:dyDescent="0.25">
      <c r="B12" s="758"/>
      <c r="C12" s="43" t="s">
        <v>22</v>
      </c>
      <c r="D12" s="46" t="s">
        <v>269</v>
      </c>
    </row>
    <row r="13" spans="2:5" ht="51.75" customHeight="1" x14ac:dyDescent="0.25">
      <c r="B13" s="758"/>
      <c r="C13" s="43" t="s">
        <v>23</v>
      </c>
      <c r="D13" s="47" t="s">
        <v>270</v>
      </c>
    </row>
    <row r="14" spans="2:5" ht="48" customHeight="1" x14ac:dyDescent="0.25">
      <c r="B14" s="758"/>
      <c r="C14" s="41" t="s">
        <v>271</v>
      </c>
    </row>
    <row r="15" spans="2:5" ht="39" customHeight="1" x14ac:dyDescent="0.25">
      <c r="B15" s="759"/>
      <c r="C15" s="41" t="s">
        <v>272</v>
      </c>
    </row>
    <row r="16" spans="2:5" ht="39" customHeight="1" x14ac:dyDescent="0.25">
      <c r="B16" s="760" t="s">
        <v>273</v>
      </c>
      <c r="C16" s="40" t="s">
        <v>131</v>
      </c>
    </row>
    <row r="17" spans="2:3" x14ac:dyDescent="0.25">
      <c r="B17" s="761"/>
      <c r="C17" s="40" t="s">
        <v>274</v>
      </c>
    </row>
    <row r="18" spans="2:3" x14ac:dyDescent="0.25">
      <c r="B18" s="761"/>
      <c r="C18" s="48" t="s">
        <v>133</v>
      </c>
    </row>
    <row r="19" spans="2:3" x14ac:dyDescent="0.25">
      <c r="B19" s="761"/>
      <c r="C19" s="48" t="s">
        <v>134</v>
      </c>
    </row>
    <row r="20" spans="2:3" x14ac:dyDescent="0.25">
      <c r="B20" s="761"/>
      <c r="C20" s="48" t="s">
        <v>275</v>
      </c>
    </row>
    <row r="21" spans="2:3" x14ac:dyDescent="0.25">
      <c r="B21" s="761"/>
      <c r="C21" s="48" t="s">
        <v>276</v>
      </c>
    </row>
  </sheetData>
  <mergeCells count="4">
    <mergeCell ref="B8:B15"/>
    <mergeCell ref="B16:B21"/>
    <mergeCell ref="C6:C7"/>
    <mergeCell ref="B2: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7" customWidth="1"/>
    <col min="2" max="2" width="38.28515625" style="77" customWidth="1"/>
    <col min="3" max="3" width="15.28515625" style="77" bestFit="1" customWidth="1"/>
    <col min="4" max="8" width="10.85546875" style="77"/>
    <col min="9" max="9" width="17.85546875" style="77" customWidth="1"/>
    <col min="10" max="10" width="3.140625" style="77" customWidth="1"/>
    <col min="11" max="11" width="3.42578125" style="77" customWidth="1"/>
    <col min="12" max="12" width="38.42578125" style="77" customWidth="1"/>
    <col min="13" max="13" width="15.28515625" style="77" customWidth="1"/>
    <col min="14" max="16" width="10.85546875" style="77"/>
    <col min="17" max="17" width="11.5703125" style="77" customWidth="1"/>
    <col min="18" max="19" width="10.85546875" style="77"/>
    <col min="20" max="20" width="17.85546875" style="77" customWidth="1"/>
    <col min="21" max="21" width="3.28515625" style="77" customWidth="1"/>
    <col min="22" max="16384" width="10.85546875" style="77"/>
  </cols>
  <sheetData>
    <row r="1" spans="1:21" x14ac:dyDescent="0.25">
      <c r="A1" s="78"/>
      <c r="B1" s="78"/>
      <c r="C1" s="78"/>
      <c r="D1" s="78"/>
      <c r="E1" s="78"/>
      <c r="F1" s="78"/>
      <c r="G1" s="78"/>
      <c r="H1" s="78"/>
      <c r="I1" s="78"/>
      <c r="J1" s="78"/>
      <c r="K1" s="78"/>
      <c r="L1" s="78"/>
      <c r="M1" s="78"/>
      <c r="N1" s="78"/>
      <c r="O1" s="78"/>
      <c r="P1" s="78"/>
      <c r="Q1" s="78"/>
      <c r="R1" s="78"/>
      <c r="S1" s="78"/>
      <c r="T1" s="78"/>
    </row>
    <row r="2" spans="1:21" x14ac:dyDescent="0.25">
      <c r="A2" s="78"/>
      <c r="B2" s="78"/>
      <c r="C2" s="78"/>
      <c r="D2" s="78"/>
      <c r="E2" s="78"/>
      <c r="F2" s="78"/>
      <c r="G2" s="78"/>
      <c r="H2" s="78"/>
      <c r="I2" s="78"/>
      <c r="J2" s="78"/>
      <c r="K2" s="78"/>
      <c r="L2" s="78"/>
      <c r="M2" s="78"/>
      <c r="N2" s="78"/>
      <c r="O2" s="78"/>
      <c r="P2" s="78"/>
      <c r="Q2" s="78"/>
      <c r="R2" s="78"/>
      <c r="S2" s="78"/>
      <c r="T2" s="78"/>
    </row>
    <row r="3" spans="1:21" x14ac:dyDescent="0.25">
      <c r="A3" s="78"/>
      <c r="B3" s="78"/>
      <c r="C3" s="78"/>
      <c r="D3" s="78"/>
      <c r="E3" s="78"/>
      <c r="F3" s="78"/>
      <c r="G3" s="78"/>
      <c r="H3" s="78"/>
      <c r="I3" s="78"/>
      <c r="J3" s="78"/>
      <c r="K3" s="78"/>
      <c r="L3" s="104"/>
      <c r="M3" s="104"/>
      <c r="N3" s="104"/>
      <c r="O3" s="104"/>
      <c r="P3" s="104"/>
      <c r="Q3" s="104"/>
      <c r="R3" s="104"/>
      <c r="S3" s="104"/>
      <c r="T3" s="104"/>
    </row>
    <row r="4" spans="1:21" ht="24.75" customHeight="1" x14ac:dyDescent="0.25">
      <c r="A4" s="155"/>
      <c r="B4" s="104"/>
      <c r="C4" s="104"/>
      <c r="D4" s="104"/>
      <c r="E4" s="104"/>
      <c r="F4" s="104"/>
      <c r="G4" s="104"/>
      <c r="H4" s="104"/>
      <c r="I4" s="104"/>
      <c r="J4" s="104"/>
      <c r="K4" s="78"/>
      <c r="L4" s="329" t="s">
        <v>51</v>
      </c>
      <c r="M4" s="329"/>
      <c r="N4" s="329"/>
      <c r="O4" s="329"/>
      <c r="P4" s="329"/>
      <c r="Q4" s="329"/>
      <c r="R4" s="329"/>
      <c r="S4" s="329"/>
      <c r="T4" s="329"/>
      <c r="U4" s="103"/>
    </row>
    <row r="5" spans="1:21" x14ac:dyDescent="0.25">
      <c r="A5" s="103"/>
      <c r="B5" s="104"/>
      <c r="C5" s="104"/>
      <c r="D5" s="104"/>
      <c r="E5" s="104"/>
      <c r="F5" s="104"/>
      <c r="G5" s="104"/>
      <c r="H5" s="104"/>
      <c r="I5" s="104"/>
      <c r="J5" s="104"/>
      <c r="K5" s="78"/>
      <c r="L5" s="105"/>
      <c r="M5" s="105"/>
      <c r="N5" s="105"/>
      <c r="O5" s="105"/>
      <c r="P5" s="105"/>
      <c r="Q5" s="105"/>
      <c r="R5" s="105"/>
      <c r="S5" s="105"/>
      <c r="T5" s="105"/>
      <c r="U5" s="103"/>
    </row>
    <row r="6" spans="1:21" x14ac:dyDescent="0.25">
      <c r="A6" s="103"/>
      <c r="B6" s="104"/>
      <c r="C6" s="104"/>
      <c r="D6" s="104"/>
      <c r="E6" s="104"/>
      <c r="F6" s="104"/>
      <c r="G6" s="104"/>
      <c r="H6" s="104"/>
      <c r="I6" s="104"/>
      <c r="J6" s="104"/>
      <c r="K6" s="78"/>
      <c r="L6" s="105"/>
      <c r="M6" s="105"/>
      <c r="N6" s="105"/>
      <c r="O6" s="105"/>
      <c r="P6" s="105"/>
      <c r="Q6" s="105"/>
      <c r="R6" s="105"/>
      <c r="S6" s="105"/>
      <c r="T6" s="105"/>
      <c r="U6" s="103"/>
    </row>
    <row r="7" spans="1:21" ht="16.5" thickBot="1" x14ac:dyDescent="0.3">
      <c r="A7" s="103"/>
      <c r="B7" s="104"/>
      <c r="C7" s="104"/>
      <c r="D7" s="104"/>
      <c r="E7" s="104"/>
      <c r="F7" s="104"/>
      <c r="G7" s="104"/>
      <c r="H7" s="104"/>
      <c r="I7" s="104"/>
      <c r="J7" s="104"/>
      <c r="K7" s="78"/>
      <c r="L7" s="105"/>
      <c r="M7" s="105"/>
      <c r="N7" s="105"/>
      <c r="O7" s="105"/>
      <c r="P7" s="105"/>
      <c r="Q7" s="105"/>
      <c r="R7" s="105"/>
      <c r="S7" s="105"/>
      <c r="T7" s="105"/>
      <c r="U7" s="103"/>
    </row>
    <row r="8" spans="1:21" x14ac:dyDescent="0.25">
      <c r="A8" s="103"/>
      <c r="B8" s="104"/>
      <c r="C8" s="104"/>
      <c r="D8" s="104"/>
      <c r="E8" s="104"/>
      <c r="F8" s="104"/>
      <c r="G8" s="104"/>
      <c r="H8" s="104"/>
      <c r="I8" s="104"/>
      <c r="J8" s="104"/>
      <c r="K8" s="105"/>
      <c r="L8" s="345" t="s">
        <v>52</v>
      </c>
      <c r="M8" s="346"/>
      <c r="N8" s="346"/>
      <c r="O8" s="346"/>
      <c r="P8" s="346"/>
      <c r="Q8" s="346"/>
      <c r="R8" s="346"/>
      <c r="S8" s="346"/>
      <c r="T8" s="347"/>
      <c r="U8" s="103"/>
    </row>
    <row r="9" spans="1:21" ht="66.95" customHeight="1" x14ac:dyDescent="0.25">
      <c r="A9" s="103"/>
      <c r="B9" s="324" t="s">
        <v>53</v>
      </c>
      <c r="C9" s="324"/>
      <c r="D9" s="324"/>
      <c r="E9" s="324"/>
      <c r="F9" s="324"/>
      <c r="G9" s="324"/>
      <c r="H9" s="324"/>
      <c r="I9" s="324"/>
      <c r="J9" s="173"/>
      <c r="K9" s="105"/>
      <c r="L9" s="348"/>
      <c r="M9" s="349"/>
      <c r="N9" s="349"/>
      <c r="O9" s="349"/>
      <c r="P9" s="349"/>
      <c r="Q9" s="349"/>
      <c r="R9" s="349"/>
      <c r="S9" s="349"/>
      <c r="T9" s="350"/>
      <c r="U9" s="103"/>
    </row>
    <row r="10" spans="1:21" ht="35.25" customHeight="1" thickBot="1" x14ac:dyDescent="0.3">
      <c r="A10" s="103"/>
      <c r="B10" s="173"/>
      <c r="C10" s="173"/>
      <c r="D10" s="173"/>
      <c r="E10" s="173"/>
      <c r="F10" s="173"/>
      <c r="G10" s="173"/>
      <c r="H10" s="173"/>
      <c r="I10" s="173"/>
      <c r="J10" s="173"/>
      <c r="K10" s="105"/>
      <c r="L10" s="348"/>
      <c r="M10" s="349"/>
      <c r="N10" s="349"/>
      <c r="O10" s="349"/>
      <c r="P10" s="349"/>
      <c r="Q10" s="349"/>
      <c r="R10" s="349"/>
      <c r="S10" s="349"/>
      <c r="T10" s="350"/>
      <c r="U10" s="103"/>
    </row>
    <row r="11" spans="1:21" ht="32.25" customHeight="1" thickBot="1" x14ac:dyDescent="0.45">
      <c r="A11" s="103"/>
      <c r="B11" s="325" t="s">
        <v>54</v>
      </c>
      <c r="C11" s="325"/>
      <c r="D11" s="325"/>
      <c r="E11" s="325"/>
      <c r="F11" s="325"/>
      <c r="G11" s="325"/>
      <c r="H11" s="325"/>
      <c r="I11" s="325"/>
      <c r="J11" s="174"/>
      <c r="K11" s="105"/>
      <c r="L11" s="108"/>
      <c r="M11" s="351" t="s">
        <v>55</v>
      </c>
      <c r="N11" s="352"/>
      <c r="O11" s="352"/>
      <c r="P11" s="353"/>
      <c r="Q11" s="107" t="s">
        <v>56</v>
      </c>
      <c r="R11" s="109"/>
      <c r="S11" s="109"/>
      <c r="T11" s="110"/>
      <c r="U11" s="103"/>
    </row>
    <row r="12" spans="1:21" ht="60.75" customHeight="1" thickBot="1" x14ac:dyDescent="0.3">
      <c r="A12" s="103"/>
      <c r="B12" s="105"/>
      <c r="C12" s="105"/>
      <c r="D12" s="106"/>
      <c r="E12" s="105"/>
      <c r="F12" s="105"/>
      <c r="G12" s="106"/>
      <c r="H12" s="105"/>
      <c r="I12" s="105"/>
      <c r="J12" s="105"/>
      <c r="K12" s="105"/>
      <c r="L12" s="108"/>
      <c r="M12" s="326" t="s">
        <v>57</v>
      </c>
      <c r="N12" s="327"/>
      <c r="O12" s="327"/>
      <c r="P12" s="328"/>
      <c r="Q12" s="112">
        <v>5</v>
      </c>
      <c r="R12" s="109"/>
      <c r="S12" s="109"/>
      <c r="T12" s="110"/>
      <c r="U12" s="103"/>
    </row>
    <row r="13" spans="1:21" ht="26.25" customHeight="1" x14ac:dyDescent="0.25">
      <c r="A13" s="103"/>
      <c r="B13" s="329" t="s">
        <v>58</v>
      </c>
      <c r="C13" s="329"/>
      <c r="D13" s="329"/>
      <c r="E13" s="329"/>
      <c r="F13" s="329"/>
      <c r="G13" s="329"/>
      <c r="H13" s="329"/>
      <c r="I13" s="329"/>
      <c r="J13" s="161"/>
      <c r="K13" s="105"/>
      <c r="L13" s="108"/>
      <c r="M13" s="315" t="s">
        <v>59</v>
      </c>
      <c r="N13" s="316"/>
      <c r="O13" s="316"/>
      <c r="P13" s="317"/>
      <c r="Q13" s="354">
        <v>4</v>
      </c>
      <c r="R13" s="109"/>
      <c r="S13" s="109"/>
      <c r="T13" s="110"/>
      <c r="U13" s="103"/>
    </row>
    <row r="14" spans="1:21" ht="38.25" customHeight="1" thickBot="1" x14ac:dyDescent="0.3">
      <c r="A14" s="103"/>
      <c r="B14" s="105"/>
      <c r="C14" s="105"/>
      <c r="D14" s="105"/>
      <c r="E14" s="105"/>
      <c r="F14" s="105"/>
      <c r="G14" s="105"/>
      <c r="H14" s="105"/>
      <c r="I14" s="105"/>
      <c r="J14" s="105"/>
      <c r="K14" s="105"/>
      <c r="L14" s="108"/>
      <c r="M14" s="321"/>
      <c r="N14" s="322"/>
      <c r="O14" s="322"/>
      <c r="P14" s="323"/>
      <c r="Q14" s="355"/>
      <c r="R14" s="109"/>
      <c r="S14" s="109"/>
      <c r="T14" s="110"/>
      <c r="U14" s="103"/>
    </row>
    <row r="15" spans="1:21" ht="66.75" customHeight="1" thickBot="1" x14ac:dyDescent="0.3">
      <c r="A15" s="103"/>
      <c r="B15" s="107" t="s">
        <v>60</v>
      </c>
      <c r="C15" s="326" t="s">
        <v>61</v>
      </c>
      <c r="D15" s="327"/>
      <c r="E15" s="327"/>
      <c r="F15" s="327"/>
      <c r="G15" s="327"/>
      <c r="H15" s="327"/>
      <c r="I15" s="328"/>
      <c r="J15" s="172"/>
      <c r="K15" s="105"/>
      <c r="L15" s="108"/>
      <c r="M15" s="315" t="s">
        <v>62</v>
      </c>
      <c r="N15" s="316"/>
      <c r="O15" s="316"/>
      <c r="P15" s="317"/>
      <c r="Q15" s="354">
        <v>3</v>
      </c>
      <c r="R15" s="109"/>
      <c r="S15" s="109"/>
      <c r="T15" s="110"/>
      <c r="U15" s="103"/>
    </row>
    <row r="16" spans="1:21" ht="24.75" customHeight="1" thickBot="1" x14ac:dyDescent="0.3">
      <c r="A16" s="103"/>
      <c r="B16" s="312" t="s">
        <v>63</v>
      </c>
      <c r="C16" s="315" t="s">
        <v>64</v>
      </c>
      <c r="D16" s="316"/>
      <c r="E16" s="316"/>
      <c r="F16" s="316"/>
      <c r="G16" s="316"/>
      <c r="H16" s="316"/>
      <c r="I16" s="317"/>
      <c r="J16" s="172"/>
      <c r="K16" s="105"/>
      <c r="L16" s="108"/>
      <c r="M16" s="321"/>
      <c r="N16" s="322"/>
      <c r="O16" s="322"/>
      <c r="P16" s="323"/>
      <c r="Q16" s="355"/>
      <c r="R16" s="109"/>
      <c r="S16" s="109"/>
      <c r="T16" s="110"/>
      <c r="U16" s="103"/>
    </row>
    <row r="17" spans="1:21" ht="51.75" customHeight="1" thickBot="1" x14ac:dyDescent="0.3">
      <c r="A17" s="103"/>
      <c r="B17" s="313"/>
      <c r="C17" s="318"/>
      <c r="D17" s="319"/>
      <c r="E17" s="319"/>
      <c r="F17" s="319"/>
      <c r="G17" s="319"/>
      <c r="H17" s="319"/>
      <c r="I17" s="320"/>
      <c r="J17" s="172"/>
      <c r="K17" s="105"/>
      <c r="L17" s="108"/>
      <c r="M17" s="326" t="s">
        <v>65</v>
      </c>
      <c r="N17" s="327"/>
      <c r="O17" s="327"/>
      <c r="P17" s="328"/>
      <c r="Q17" s="112">
        <v>2</v>
      </c>
      <c r="R17" s="109"/>
      <c r="S17" s="109"/>
      <c r="T17" s="110"/>
      <c r="U17" s="103"/>
    </row>
    <row r="18" spans="1:21" ht="61.5" customHeight="1" thickBot="1" x14ac:dyDescent="0.3">
      <c r="A18" s="103"/>
      <c r="B18" s="314"/>
      <c r="C18" s="321"/>
      <c r="D18" s="322"/>
      <c r="E18" s="322"/>
      <c r="F18" s="322"/>
      <c r="G18" s="322"/>
      <c r="H18" s="322"/>
      <c r="I18" s="323"/>
      <c r="J18" s="172"/>
      <c r="K18" s="105"/>
      <c r="L18" s="113"/>
      <c r="M18" s="326" t="s">
        <v>66</v>
      </c>
      <c r="N18" s="327"/>
      <c r="O18" s="327"/>
      <c r="P18" s="328"/>
      <c r="Q18" s="112">
        <v>1</v>
      </c>
      <c r="R18" s="170"/>
      <c r="S18" s="170"/>
      <c r="T18" s="171"/>
      <c r="U18" s="103"/>
    </row>
    <row r="19" spans="1:21" ht="90" customHeight="1" thickBot="1" x14ac:dyDescent="0.3">
      <c r="A19" s="103"/>
      <c r="B19" s="111" t="s">
        <v>67</v>
      </c>
      <c r="C19" s="326" t="s">
        <v>68</v>
      </c>
      <c r="D19" s="327"/>
      <c r="E19" s="327"/>
      <c r="F19" s="327"/>
      <c r="G19" s="327"/>
      <c r="H19" s="327"/>
      <c r="I19" s="328"/>
      <c r="J19" s="172"/>
      <c r="K19" s="105"/>
      <c r="L19" s="336" t="s">
        <v>69</v>
      </c>
      <c r="M19" s="337"/>
      <c r="N19" s="337"/>
      <c r="O19" s="337"/>
      <c r="P19" s="337"/>
      <c r="Q19" s="337"/>
      <c r="R19" s="337"/>
      <c r="S19" s="337"/>
      <c r="T19" s="338"/>
      <c r="U19" s="103"/>
    </row>
    <row r="20" spans="1:21" ht="48.75" customHeight="1" x14ac:dyDescent="0.25">
      <c r="A20" s="103"/>
      <c r="B20" s="312" t="s">
        <v>70</v>
      </c>
      <c r="C20" s="315" t="s">
        <v>71</v>
      </c>
      <c r="D20" s="316"/>
      <c r="E20" s="316"/>
      <c r="F20" s="316"/>
      <c r="G20" s="316"/>
      <c r="H20" s="316"/>
      <c r="I20" s="317"/>
      <c r="J20" s="172"/>
      <c r="K20" s="105"/>
      <c r="L20" s="114" t="s">
        <v>72</v>
      </c>
      <c r="M20" s="330" t="s">
        <v>73</v>
      </c>
      <c r="N20" s="331"/>
      <c r="O20" s="331"/>
      <c r="P20" s="331"/>
      <c r="Q20" s="331"/>
      <c r="R20" s="331"/>
      <c r="S20" s="331"/>
      <c r="T20" s="332"/>
      <c r="U20" s="103"/>
    </row>
    <row r="21" spans="1:21" ht="38.25" customHeight="1" thickBot="1" x14ac:dyDescent="0.3">
      <c r="A21" s="103"/>
      <c r="B21" s="314"/>
      <c r="C21" s="321"/>
      <c r="D21" s="322"/>
      <c r="E21" s="322"/>
      <c r="F21" s="322"/>
      <c r="G21" s="322"/>
      <c r="H21" s="322"/>
      <c r="I21" s="323"/>
      <c r="J21" s="172"/>
      <c r="K21" s="105"/>
      <c r="L21" s="115"/>
      <c r="M21" s="333"/>
      <c r="N21" s="334"/>
      <c r="O21" s="334"/>
      <c r="P21" s="334"/>
      <c r="Q21" s="334"/>
      <c r="R21" s="334"/>
      <c r="S21" s="334"/>
      <c r="T21" s="335"/>
      <c r="U21" s="103"/>
    </row>
    <row r="22" spans="1:21" ht="15" customHeight="1" x14ac:dyDescent="0.25">
      <c r="A22" s="103"/>
      <c r="B22" s="312" t="s">
        <v>74</v>
      </c>
      <c r="C22" s="315" t="s">
        <v>75</v>
      </c>
      <c r="D22" s="316"/>
      <c r="E22" s="316"/>
      <c r="F22" s="316"/>
      <c r="G22" s="316"/>
      <c r="H22" s="316"/>
      <c r="I22" s="317"/>
      <c r="J22" s="172"/>
      <c r="K22" s="105"/>
      <c r="L22" s="117" t="s">
        <v>76</v>
      </c>
      <c r="M22" s="330" t="s">
        <v>77</v>
      </c>
      <c r="N22" s="331"/>
      <c r="O22" s="331"/>
      <c r="P22" s="331"/>
      <c r="Q22" s="331"/>
      <c r="R22" s="331"/>
      <c r="S22" s="331"/>
      <c r="T22" s="332"/>
      <c r="U22" s="103"/>
    </row>
    <row r="23" spans="1:21" ht="59.25" customHeight="1" x14ac:dyDescent="0.25">
      <c r="A23" s="103"/>
      <c r="B23" s="313"/>
      <c r="C23" s="318"/>
      <c r="D23" s="319"/>
      <c r="E23" s="319"/>
      <c r="F23" s="319"/>
      <c r="G23" s="319"/>
      <c r="H23" s="319"/>
      <c r="I23" s="320"/>
      <c r="J23" s="172"/>
      <c r="K23" s="105"/>
      <c r="L23" s="118"/>
      <c r="M23" s="333"/>
      <c r="N23" s="334"/>
      <c r="O23" s="334"/>
      <c r="P23" s="334"/>
      <c r="Q23" s="334"/>
      <c r="R23" s="334"/>
      <c r="S23" s="334"/>
      <c r="T23" s="335"/>
      <c r="U23" s="103"/>
    </row>
    <row r="24" spans="1:21" ht="75" customHeight="1" thickBot="1" x14ac:dyDescent="0.3">
      <c r="A24" s="103"/>
      <c r="B24" s="314"/>
      <c r="C24" s="321"/>
      <c r="D24" s="322"/>
      <c r="E24" s="322"/>
      <c r="F24" s="322"/>
      <c r="G24" s="322"/>
      <c r="H24" s="322"/>
      <c r="I24" s="323"/>
      <c r="J24" s="172"/>
      <c r="K24" s="105"/>
      <c r="L24" s="119" t="s">
        <v>78</v>
      </c>
      <c r="M24" s="339" t="s">
        <v>79</v>
      </c>
      <c r="N24" s="340"/>
      <c r="O24" s="340"/>
      <c r="P24" s="340"/>
      <c r="Q24" s="340"/>
      <c r="R24" s="340"/>
      <c r="S24" s="340"/>
      <c r="T24" s="341"/>
      <c r="U24" s="103"/>
    </row>
    <row r="25" spans="1:21" ht="90" customHeight="1" x14ac:dyDescent="0.25">
      <c r="A25" s="103"/>
      <c r="B25" s="312" t="s">
        <v>80</v>
      </c>
      <c r="C25" s="315" t="s">
        <v>81</v>
      </c>
      <c r="D25" s="316"/>
      <c r="E25" s="316"/>
      <c r="F25" s="316"/>
      <c r="G25" s="316"/>
      <c r="H25" s="316"/>
      <c r="I25" s="317"/>
      <c r="J25" s="172"/>
      <c r="K25" s="105"/>
      <c r="L25" s="117" t="s">
        <v>82</v>
      </c>
      <c r="M25" s="330" t="s">
        <v>83</v>
      </c>
      <c r="N25" s="331"/>
      <c r="O25" s="331"/>
      <c r="P25" s="331"/>
      <c r="Q25" s="331"/>
      <c r="R25" s="331"/>
      <c r="S25" s="331"/>
      <c r="T25" s="332"/>
      <c r="U25" s="103"/>
    </row>
    <row r="26" spans="1:21" ht="54.75" customHeight="1" x14ac:dyDescent="0.25">
      <c r="A26" s="103"/>
      <c r="B26" s="313"/>
      <c r="C26" s="318"/>
      <c r="D26" s="319"/>
      <c r="E26" s="319"/>
      <c r="F26" s="319"/>
      <c r="G26" s="319"/>
      <c r="H26" s="319"/>
      <c r="I26" s="320"/>
      <c r="J26" s="172"/>
      <c r="K26" s="105"/>
      <c r="L26" s="118"/>
      <c r="M26" s="333"/>
      <c r="N26" s="334"/>
      <c r="O26" s="334"/>
      <c r="P26" s="334"/>
      <c r="Q26" s="334"/>
      <c r="R26" s="334"/>
      <c r="S26" s="334"/>
      <c r="T26" s="335"/>
      <c r="U26" s="103"/>
    </row>
    <row r="27" spans="1:21" ht="65.25" customHeight="1" x14ac:dyDescent="0.25">
      <c r="A27" s="103"/>
      <c r="B27" s="313"/>
      <c r="C27" s="318"/>
      <c r="D27" s="319"/>
      <c r="E27" s="319"/>
      <c r="F27" s="319"/>
      <c r="G27" s="319"/>
      <c r="H27" s="319"/>
      <c r="I27" s="320"/>
      <c r="J27" s="172"/>
      <c r="K27" s="105"/>
      <c r="L27" s="117" t="s">
        <v>84</v>
      </c>
      <c r="M27" s="330" t="s">
        <v>85</v>
      </c>
      <c r="N27" s="331"/>
      <c r="O27" s="331"/>
      <c r="P27" s="331"/>
      <c r="Q27" s="331"/>
      <c r="R27" s="331"/>
      <c r="S27" s="331"/>
      <c r="T27" s="332"/>
      <c r="U27" s="103"/>
    </row>
    <row r="28" spans="1:21" ht="55.5" customHeight="1" thickBot="1" x14ac:dyDescent="0.3">
      <c r="A28" s="103"/>
      <c r="B28" s="313"/>
      <c r="C28" s="318"/>
      <c r="D28" s="319"/>
      <c r="E28" s="319"/>
      <c r="F28" s="319"/>
      <c r="G28" s="319"/>
      <c r="H28" s="319"/>
      <c r="I28" s="320"/>
      <c r="J28" s="172"/>
      <c r="K28" s="105"/>
      <c r="L28" s="120"/>
      <c r="M28" s="342"/>
      <c r="N28" s="343"/>
      <c r="O28" s="343"/>
      <c r="P28" s="343"/>
      <c r="Q28" s="343"/>
      <c r="R28" s="343"/>
      <c r="S28" s="343"/>
      <c r="T28" s="344"/>
      <c r="U28" s="103"/>
    </row>
    <row r="29" spans="1:21" ht="57" customHeight="1" thickBot="1" x14ac:dyDescent="0.3">
      <c r="A29" s="103"/>
      <c r="B29" s="116" t="s">
        <v>86</v>
      </c>
      <c r="C29" s="326" t="s">
        <v>87</v>
      </c>
      <c r="D29" s="327"/>
      <c r="E29" s="327"/>
      <c r="F29" s="327"/>
      <c r="G29" s="327"/>
      <c r="H29" s="327"/>
      <c r="I29" s="328"/>
      <c r="J29" s="172"/>
      <c r="K29" s="105"/>
      <c r="L29" s="121"/>
      <c r="M29" s="121"/>
      <c r="N29" s="121"/>
      <c r="O29" s="121"/>
      <c r="P29" s="121"/>
      <c r="Q29" s="121"/>
      <c r="R29" s="121"/>
      <c r="S29" s="121"/>
      <c r="T29" s="121"/>
      <c r="U29" s="103"/>
    </row>
    <row r="30" spans="1:21" ht="24.75" customHeight="1" x14ac:dyDescent="0.25">
      <c r="A30" s="103"/>
      <c r="B30" s="312" t="s">
        <v>88</v>
      </c>
      <c r="C30" s="315" t="s">
        <v>89</v>
      </c>
      <c r="D30" s="316"/>
      <c r="E30" s="316"/>
      <c r="F30" s="316"/>
      <c r="G30" s="316"/>
      <c r="H30" s="316"/>
      <c r="I30" s="317"/>
      <c r="J30" s="172"/>
      <c r="K30" s="105"/>
      <c r="L30" s="121"/>
      <c r="M30" s="121"/>
      <c r="N30" s="121"/>
      <c r="O30" s="121"/>
      <c r="P30" s="121"/>
      <c r="Q30" s="121"/>
      <c r="R30" s="121"/>
      <c r="S30" s="121"/>
      <c r="T30" s="121"/>
      <c r="U30" s="103"/>
    </row>
    <row r="31" spans="1:21" ht="102" customHeight="1" x14ac:dyDescent="0.25">
      <c r="A31" s="103"/>
      <c r="B31" s="313"/>
      <c r="C31" s="318"/>
      <c r="D31" s="319"/>
      <c r="E31" s="319"/>
      <c r="F31" s="319"/>
      <c r="G31" s="319"/>
      <c r="H31" s="319"/>
      <c r="I31" s="320"/>
      <c r="J31" s="172"/>
      <c r="K31" s="105"/>
      <c r="L31" s="121"/>
      <c r="M31" s="121"/>
      <c r="N31" s="121"/>
      <c r="O31" s="121"/>
      <c r="P31" s="121"/>
      <c r="Q31" s="121"/>
      <c r="R31" s="121"/>
      <c r="S31" s="121"/>
      <c r="T31" s="121"/>
      <c r="U31" s="103"/>
    </row>
    <row r="32" spans="1:21" ht="63" customHeight="1" x14ac:dyDescent="0.25">
      <c r="A32" s="103"/>
      <c r="B32" s="313"/>
      <c r="C32" s="318"/>
      <c r="D32" s="319"/>
      <c r="E32" s="319"/>
      <c r="F32" s="319"/>
      <c r="G32" s="319"/>
      <c r="H32" s="319"/>
      <c r="I32" s="320"/>
      <c r="J32" s="172"/>
      <c r="K32" s="121"/>
      <c r="L32" s="121"/>
      <c r="M32" s="121"/>
      <c r="N32" s="121"/>
      <c r="O32" s="121"/>
      <c r="P32" s="121"/>
      <c r="Q32" s="121"/>
      <c r="R32" s="121"/>
      <c r="S32" s="121"/>
      <c r="T32" s="121"/>
      <c r="U32" s="103"/>
    </row>
    <row r="33" spans="1:21" ht="15.75" customHeight="1" thickBot="1" x14ac:dyDescent="0.3">
      <c r="A33" s="103"/>
      <c r="B33" s="314"/>
      <c r="C33" s="321"/>
      <c r="D33" s="322"/>
      <c r="E33" s="322"/>
      <c r="F33" s="322"/>
      <c r="G33" s="322"/>
      <c r="H33" s="322"/>
      <c r="I33" s="323"/>
      <c r="J33" s="172"/>
      <c r="K33" s="121"/>
      <c r="L33" s="121"/>
      <c r="M33" s="121"/>
      <c r="N33" s="121"/>
      <c r="O33" s="121"/>
      <c r="P33" s="121"/>
      <c r="Q33" s="121"/>
      <c r="R33" s="121"/>
      <c r="S33" s="121"/>
      <c r="T33" s="121"/>
      <c r="U33" s="103"/>
    </row>
    <row r="34" spans="1:21" ht="30" customHeight="1" x14ac:dyDescent="0.25">
      <c r="A34" s="103"/>
      <c r="B34" s="312" t="s">
        <v>90</v>
      </c>
      <c r="C34" s="315" t="s">
        <v>91</v>
      </c>
      <c r="D34" s="316"/>
      <c r="E34" s="316"/>
      <c r="F34" s="316"/>
      <c r="G34" s="316"/>
      <c r="H34" s="316"/>
      <c r="I34" s="317"/>
      <c r="J34" s="172"/>
      <c r="K34" s="121"/>
      <c r="L34" s="121"/>
      <c r="M34" s="121"/>
      <c r="N34" s="121"/>
      <c r="O34" s="121"/>
      <c r="P34" s="121"/>
      <c r="Q34" s="121"/>
      <c r="R34" s="121"/>
      <c r="S34" s="121"/>
      <c r="T34" s="121"/>
      <c r="U34" s="103"/>
    </row>
    <row r="35" spans="1:21" ht="42.75" customHeight="1" thickBot="1" x14ac:dyDescent="0.3">
      <c r="A35" s="103"/>
      <c r="B35" s="314"/>
      <c r="C35" s="321"/>
      <c r="D35" s="322"/>
      <c r="E35" s="322"/>
      <c r="F35" s="322"/>
      <c r="G35" s="322"/>
      <c r="H35" s="322"/>
      <c r="I35" s="323"/>
      <c r="J35" s="172"/>
      <c r="K35" s="121"/>
      <c r="L35" s="121"/>
      <c r="M35" s="121"/>
      <c r="N35" s="121"/>
      <c r="O35" s="121"/>
      <c r="P35" s="121"/>
      <c r="Q35" s="121"/>
      <c r="R35" s="121"/>
      <c r="S35" s="121"/>
      <c r="T35" s="121"/>
      <c r="U35" s="103"/>
    </row>
    <row r="36" spans="1:21" ht="59.25" customHeight="1" thickBot="1" x14ac:dyDescent="0.3">
      <c r="A36" s="103"/>
      <c r="B36" s="116" t="s">
        <v>92</v>
      </c>
      <c r="C36" s="326" t="s">
        <v>93</v>
      </c>
      <c r="D36" s="327"/>
      <c r="E36" s="327"/>
      <c r="F36" s="327"/>
      <c r="G36" s="327"/>
      <c r="H36" s="327"/>
      <c r="I36" s="328"/>
      <c r="J36" s="172"/>
      <c r="K36" s="121"/>
      <c r="L36" s="121"/>
      <c r="M36" s="121"/>
      <c r="N36" s="121"/>
      <c r="O36" s="121"/>
      <c r="P36" s="121"/>
      <c r="Q36" s="121"/>
      <c r="R36" s="121"/>
      <c r="S36" s="121"/>
      <c r="T36" s="121"/>
      <c r="U36" s="103"/>
    </row>
    <row r="37" spans="1:21" ht="15" customHeight="1" x14ac:dyDescent="0.25">
      <c r="A37" s="103"/>
      <c r="B37" s="312" t="s">
        <v>94</v>
      </c>
      <c r="C37" s="315" t="s">
        <v>95</v>
      </c>
      <c r="D37" s="316"/>
      <c r="E37" s="316"/>
      <c r="F37" s="316"/>
      <c r="G37" s="316"/>
      <c r="H37" s="316"/>
      <c r="I37" s="317"/>
      <c r="J37" s="172"/>
      <c r="K37" s="121"/>
      <c r="L37" s="121"/>
      <c r="M37" s="121"/>
      <c r="N37" s="121"/>
      <c r="O37" s="121"/>
      <c r="P37" s="121"/>
      <c r="Q37" s="121"/>
      <c r="R37" s="121"/>
      <c r="S37" s="121"/>
      <c r="T37" s="121"/>
      <c r="U37" s="103"/>
    </row>
    <row r="38" spans="1:21" ht="15" customHeight="1" x14ac:dyDescent="0.25">
      <c r="A38" s="103"/>
      <c r="B38" s="313"/>
      <c r="C38" s="318"/>
      <c r="D38" s="319"/>
      <c r="E38" s="319"/>
      <c r="F38" s="319"/>
      <c r="G38" s="319"/>
      <c r="H38" s="319"/>
      <c r="I38" s="320"/>
      <c r="J38" s="172"/>
      <c r="K38" s="121"/>
      <c r="L38" s="121"/>
      <c r="M38" s="121"/>
      <c r="N38" s="121"/>
      <c r="O38" s="121"/>
      <c r="P38" s="121"/>
      <c r="Q38" s="121"/>
      <c r="R38" s="121"/>
      <c r="S38" s="121"/>
      <c r="T38" s="121"/>
      <c r="U38" s="103"/>
    </row>
    <row r="39" spans="1:21" ht="15" customHeight="1" x14ac:dyDescent="0.25">
      <c r="A39" s="103"/>
      <c r="B39" s="313"/>
      <c r="C39" s="318"/>
      <c r="D39" s="319"/>
      <c r="E39" s="319"/>
      <c r="F39" s="319"/>
      <c r="G39" s="319"/>
      <c r="H39" s="319"/>
      <c r="I39" s="320"/>
      <c r="J39" s="172"/>
      <c r="K39" s="121"/>
      <c r="L39" s="121"/>
      <c r="M39" s="121"/>
      <c r="N39" s="121"/>
      <c r="O39" s="121"/>
      <c r="P39" s="121"/>
      <c r="Q39" s="121"/>
      <c r="R39" s="121"/>
      <c r="S39" s="121"/>
      <c r="T39" s="121"/>
      <c r="U39" s="103"/>
    </row>
    <row r="40" spans="1:21" ht="50.25" customHeight="1" thickBot="1" x14ac:dyDescent="0.3">
      <c r="A40" s="103"/>
      <c r="B40" s="314"/>
      <c r="C40" s="321"/>
      <c r="D40" s="322"/>
      <c r="E40" s="322"/>
      <c r="F40" s="322"/>
      <c r="G40" s="322"/>
      <c r="H40" s="322"/>
      <c r="I40" s="323"/>
      <c r="J40" s="172"/>
      <c r="K40" s="121"/>
      <c r="L40" s="121"/>
      <c r="M40" s="121"/>
      <c r="N40" s="121"/>
      <c r="O40" s="121"/>
      <c r="P40" s="121"/>
      <c r="Q40" s="121"/>
      <c r="R40" s="121"/>
      <c r="S40" s="121"/>
      <c r="T40" s="121"/>
      <c r="U40" s="103"/>
    </row>
    <row r="41" spans="1:21" ht="41.25" customHeight="1" thickBot="1" x14ac:dyDescent="0.3">
      <c r="A41" s="103"/>
      <c r="B41" s="116" t="s">
        <v>96</v>
      </c>
      <c r="C41" s="326" t="s">
        <v>97</v>
      </c>
      <c r="D41" s="327"/>
      <c r="E41" s="327"/>
      <c r="F41" s="327"/>
      <c r="G41" s="327"/>
      <c r="H41" s="327"/>
      <c r="I41" s="328"/>
      <c r="J41" s="172"/>
      <c r="K41" s="121"/>
      <c r="L41" s="103"/>
      <c r="M41" s="103"/>
      <c r="N41" s="103"/>
      <c r="O41" s="103"/>
      <c r="P41" s="103"/>
      <c r="Q41" s="103"/>
      <c r="R41" s="103"/>
      <c r="S41" s="103"/>
      <c r="U41" s="103"/>
    </row>
    <row r="42" spans="1:21" ht="51.75" customHeight="1" thickBot="1" x14ac:dyDescent="0.3">
      <c r="A42" s="103"/>
      <c r="B42" s="111" t="s">
        <v>98</v>
      </c>
      <c r="C42" s="326" t="s">
        <v>99</v>
      </c>
      <c r="D42" s="327"/>
      <c r="E42" s="327"/>
      <c r="F42" s="327"/>
      <c r="G42" s="327"/>
      <c r="H42" s="327"/>
      <c r="I42" s="328"/>
      <c r="J42" s="172"/>
      <c r="K42" s="121"/>
      <c r="L42" s="103"/>
      <c r="M42" s="103"/>
      <c r="N42" s="103"/>
      <c r="O42" s="103"/>
      <c r="P42" s="103"/>
      <c r="Q42" s="103"/>
      <c r="R42" s="103"/>
      <c r="S42" s="103"/>
      <c r="T42" s="103"/>
      <c r="U42" s="103"/>
    </row>
    <row r="43" spans="1:21" ht="15" customHeight="1" x14ac:dyDescent="0.25">
      <c r="A43" s="103"/>
      <c r="B43" s="312" t="s">
        <v>100</v>
      </c>
      <c r="C43" s="315" t="s">
        <v>101</v>
      </c>
      <c r="D43" s="316"/>
      <c r="E43" s="316"/>
      <c r="F43" s="316"/>
      <c r="G43" s="316"/>
      <c r="H43" s="316"/>
      <c r="I43" s="317"/>
      <c r="J43" s="172"/>
      <c r="K43" s="121"/>
      <c r="L43" s="103"/>
      <c r="M43" s="103"/>
      <c r="N43" s="103"/>
      <c r="O43" s="103"/>
      <c r="P43" s="103"/>
      <c r="Q43" s="103"/>
      <c r="R43" s="103"/>
      <c r="S43" s="103"/>
      <c r="T43" s="103"/>
      <c r="U43" s="103"/>
    </row>
    <row r="44" spans="1:21" ht="39" customHeight="1" x14ac:dyDescent="0.25">
      <c r="A44" s="103"/>
      <c r="B44" s="313"/>
      <c r="C44" s="318"/>
      <c r="D44" s="319"/>
      <c r="E44" s="319"/>
      <c r="F44" s="319"/>
      <c r="G44" s="319"/>
      <c r="H44" s="319"/>
      <c r="I44" s="320"/>
      <c r="J44" s="172"/>
      <c r="K44" s="103"/>
      <c r="L44" s="103"/>
      <c r="M44" s="103"/>
      <c r="N44" s="103"/>
      <c r="O44" s="103"/>
      <c r="P44" s="103"/>
      <c r="Q44" s="103"/>
      <c r="R44" s="103"/>
      <c r="S44" s="103"/>
      <c r="T44" s="103"/>
      <c r="U44" s="103"/>
    </row>
    <row r="45" spans="1:21" ht="27" customHeight="1" x14ac:dyDescent="0.25">
      <c r="A45" s="103"/>
      <c r="B45" s="313"/>
      <c r="C45" s="318"/>
      <c r="D45" s="319"/>
      <c r="E45" s="319"/>
      <c r="F45" s="319"/>
      <c r="G45" s="319"/>
      <c r="H45" s="319"/>
      <c r="I45" s="320"/>
      <c r="J45" s="172"/>
      <c r="K45" s="103"/>
      <c r="L45" s="103"/>
      <c r="M45" s="103"/>
      <c r="N45" s="103"/>
      <c r="O45" s="103"/>
      <c r="P45" s="103"/>
      <c r="Q45" s="103"/>
      <c r="R45" s="103"/>
      <c r="S45" s="103"/>
      <c r="T45" s="103"/>
      <c r="U45" s="103"/>
    </row>
    <row r="46" spans="1:21" ht="24.75" customHeight="1" thickBot="1" x14ac:dyDescent="0.3">
      <c r="A46" s="103"/>
      <c r="B46" s="314"/>
      <c r="C46" s="321"/>
      <c r="D46" s="322"/>
      <c r="E46" s="322"/>
      <c r="F46" s="322"/>
      <c r="G46" s="322"/>
      <c r="H46" s="322"/>
      <c r="I46" s="323"/>
      <c r="J46" s="172"/>
      <c r="K46" s="103"/>
      <c r="L46" s="103"/>
      <c r="M46" s="103"/>
      <c r="N46" s="103"/>
      <c r="O46" s="103"/>
      <c r="P46" s="103"/>
      <c r="Q46" s="103"/>
      <c r="R46" s="103"/>
      <c r="S46" s="103"/>
      <c r="T46" s="103"/>
      <c r="U46" s="103"/>
    </row>
    <row r="47" spans="1:21" ht="36.75" customHeight="1" x14ac:dyDescent="0.25">
      <c r="A47" s="103"/>
      <c r="B47" s="121"/>
      <c r="C47" s="121"/>
      <c r="D47" s="121"/>
      <c r="E47" s="121"/>
      <c r="F47" s="121"/>
      <c r="G47" s="121"/>
      <c r="H47" s="121"/>
      <c r="I47" s="121"/>
      <c r="J47" s="121"/>
      <c r="K47" s="103"/>
      <c r="L47" s="103"/>
      <c r="M47" s="103"/>
      <c r="N47" s="103"/>
      <c r="O47" s="103"/>
      <c r="P47" s="103"/>
      <c r="Q47" s="103"/>
      <c r="R47" s="103"/>
      <c r="S47" s="103"/>
      <c r="T47" s="103"/>
      <c r="U47" s="103"/>
    </row>
    <row r="48" spans="1:21" ht="15" customHeight="1" x14ac:dyDescent="0.25">
      <c r="A48" s="103"/>
      <c r="B48" s="103"/>
      <c r="C48" s="103"/>
      <c r="D48" s="103"/>
      <c r="E48" s="103"/>
      <c r="F48" s="103"/>
      <c r="G48" s="103"/>
      <c r="H48" s="103"/>
      <c r="I48" s="103"/>
      <c r="J48" s="103"/>
      <c r="K48" s="103"/>
      <c r="U48" s="103"/>
    </row>
    <row r="49" spans="1:21" ht="15" customHeight="1" x14ac:dyDescent="0.25">
      <c r="A49" s="103"/>
      <c r="B49" s="103"/>
      <c r="C49" s="103"/>
      <c r="D49" s="103"/>
      <c r="E49" s="103"/>
      <c r="F49" s="103"/>
      <c r="G49" s="103"/>
      <c r="H49" s="103"/>
      <c r="I49" s="103"/>
      <c r="J49" s="103"/>
      <c r="K49" s="103"/>
      <c r="U49" s="103"/>
    </row>
    <row r="50" spans="1:21" ht="15" customHeight="1" x14ac:dyDescent="0.25">
      <c r="A50" s="103"/>
      <c r="B50" s="103"/>
      <c r="C50" s="103"/>
      <c r="D50" s="103"/>
      <c r="E50" s="103"/>
      <c r="F50" s="103"/>
      <c r="G50" s="103"/>
      <c r="H50" s="103"/>
      <c r="I50" s="103"/>
      <c r="J50" s="103"/>
      <c r="K50" s="103"/>
      <c r="U50" s="103"/>
    </row>
    <row r="51" spans="1:21" ht="15" customHeight="1" x14ac:dyDescent="0.25">
      <c r="A51" s="103"/>
      <c r="B51" s="103"/>
      <c r="C51" s="103"/>
      <c r="D51" s="103"/>
      <c r="E51" s="103"/>
      <c r="F51" s="103"/>
      <c r="G51" s="103"/>
      <c r="H51" s="103"/>
      <c r="I51" s="103"/>
      <c r="J51" s="103"/>
    </row>
    <row r="52" spans="1:21" ht="15" customHeight="1" x14ac:dyDescent="0.25">
      <c r="A52" s="103"/>
      <c r="B52" s="103"/>
      <c r="C52" s="103"/>
      <c r="D52" s="103"/>
      <c r="E52" s="103"/>
      <c r="F52" s="103"/>
      <c r="G52" s="103"/>
      <c r="H52" s="103"/>
      <c r="I52" s="103"/>
      <c r="J52" s="103"/>
    </row>
    <row r="53" spans="1:21" ht="15" customHeight="1" x14ac:dyDescent="0.25">
      <c r="A53" s="103"/>
      <c r="B53" s="103"/>
      <c r="C53" s="103"/>
      <c r="D53" s="103"/>
      <c r="E53" s="103"/>
      <c r="F53" s="103"/>
      <c r="G53" s="103"/>
      <c r="H53" s="103"/>
      <c r="I53" s="103"/>
      <c r="J53" s="103"/>
    </row>
    <row r="54" spans="1:21" ht="15" customHeight="1" x14ac:dyDescent="0.25">
      <c r="A54" s="103"/>
      <c r="B54" s="103"/>
      <c r="C54" s="103"/>
      <c r="D54" s="103"/>
      <c r="E54" s="103"/>
      <c r="F54" s="103"/>
      <c r="G54" s="103"/>
      <c r="H54" s="103"/>
      <c r="I54" s="103"/>
      <c r="J54" s="103"/>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00B0F0"/>
  </sheetPr>
  <dimension ref="A1:U29"/>
  <sheetViews>
    <sheetView showGridLines="0" topLeftCell="B8" zoomScale="40" zoomScaleNormal="40" zoomScalePageLayoutView="50" workbookViewId="0">
      <pane xSplit="1" ySplit="3" topLeftCell="H11" activePane="bottomRight" state="frozen"/>
      <selection activeCell="B8" sqref="B8"/>
      <selection pane="topRight" activeCell="C8" sqref="C8"/>
      <selection pane="bottomLeft" activeCell="B11" sqref="B11"/>
      <selection pane="bottomRight" activeCell="D25" sqref="D25:E25"/>
    </sheetView>
  </sheetViews>
  <sheetFormatPr baseColWidth="10" defaultColWidth="10.85546875" defaultRowHeight="18.75" x14ac:dyDescent="0.3"/>
  <cols>
    <col min="1" max="1" width="4.28515625" style="52" customWidth="1"/>
    <col min="2" max="2" width="12.28515625" style="58" customWidth="1"/>
    <col min="3" max="3" width="41.5703125" style="52" customWidth="1"/>
    <col min="4" max="4" width="46.140625" style="52" customWidth="1"/>
    <col min="5" max="5" width="28.85546875" style="52" customWidth="1"/>
    <col min="6" max="6" width="29.7109375" style="52" customWidth="1"/>
    <col min="7" max="7" width="141.140625" style="52" customWidth="1"/>
    <col min="8" max="8" width="26.28515625" style="52" customWidth="1"/>
    <col min="9" max="9" width="32" style="52" hidden="1" customWidth="1"/>
    <col min="10" max="10" width="32.85546875" style="52" customWidth="1"/>
    <col min="11" max="11" width="32.140625" style="52" customWidth="1"/>
    <col min="12" max="12" width="37.85546875" style="52" customWidth="1"/>
    <col min="13" max="13" width="34.28515625" style="52" customWidth="1"/>
    <col min="14" max="14" width="35.42578125" style="52" customWidth="1"/>
    <col min="15" max="15" width="31" style="52" customWidth="1"/>
    <col min="16" max="16" width="24.5703125" style="53" customWidth="1"/>
    <col min="17" max="17" width="29" style="52" customWidth="1"/>
    <col min="18" max="18" width="28.7109375" style="52" customWidth="1"/>
    <col min="19" max="19" width="3.7109375" style="52" customWidth="1"/>
    <col min="20" max="16384" width="10.85546875" style="52"/>
  </cols>
  <sheetData>
    <row r="1" spans="1:21" ht="24" customHeight="1" x14ac:dyDescent="0.3"/>
    <row r="2" spans="1:21" ht="50.1" customHeight="1" x14ac:dyDescent="0.25">
      <c r="A2" s="122"/>
      <c r="B2" s="215"/>
      <c r="C2" s="157"/>
      <c r="D2" s="364" t="s">
        <v>282</v>
      </c>
      <c r="E2" s="365"/>
      <c r="F2" s="365"/>
      <c r="G2" s="365"/>
      <c r="H2" s="365"/>
      <c r="I2" s="365"/>
      <c r="J2" s="365"/>
      <c r="K2" s="365"/>
      <c r="L2" s="365"/>
      <c r="M2" s="365"/>
      <c r="N2" s="365"/>
      <c r="O2" s="366"/>
      <c r="P2" s="219" t="s">
        <v>283</v>
      </c>
      <c r="Q2" s="220"/>
      <c r="R2" s="221"/>
      <c r="S2" s="122"/>
      <c r="T2" s="122"/>
      <c r="U2" s="122"/>
    </row>
    <row r="3" spans="1:21" ht="50.1" customHeight="1" x14ac:dyDescent="0.25">
      <c r="A3" s="122"/>
      <c r="B3" s="215"/>
      <c r="C3" s="157"/>
      <c r="D3" s="364" t="s">
        <v>284</v>
      </c>
      <c r="E3" s="365"/>
      <c r="F3" s="365"/>
      <c r="G3" s="365"/>
      <c r="H3" s="365"/>
      <c r="I3" s="365"/>
      <c r="J3" s="365"/>
      <c r="K3" s="365"/>
      <c r="L3" s="365"/>
      <c r="M3" s="365"/>
      <c r="N3" s="365"/>
      <c r="O3" s="366"/>
      <c r="P3" s="219" t="s">
        <v>285</v>
      </c>
      <c r="Q3" s="220"/>
      <c r="R3" s="221"/>
      <c r="S3" s="122"/>
      <c r="T3" s="122"/>
      <c r="U3" s="122"/>
    </row>
    <row r="4" spans="1:21" ht="50.1" customHeight="1" x14ac:dyDescent="0.25">
      <c r="A4" s="122"/>
      <c r="B4" s="215"/>
      <c r="C4" s="157"/>
      <c r="D4" s="364" t="s">
        <v>286</v>
      </c>
      <c r="E4" s="365"/>
      <c r="F4" s="365"/>
      <c r="G4" s="365"/>
      <c r="H4" s="365"/>
      <c r="I4" s="365"/>
      <c r="J4" s="365"/>
      <c r="K4" s="365"/>
      <c r="L4" s="365"/>
      <c r="M4" s="365"/>
      <c r="N4" s="365"/>
      <c r="O4" s="366"/>
      <c r="P4" s="219" t="s">
        <v>287</v>
      </c>
      <c r="Q4" s="220"/>
      <c r="R4" s="221"/>
      <c r="S4" s="122"/>
      <c r="T4" s="122"/>
      <c r="U4" s="122"/>
    </row>
    <row r="5" spans="1:21" ht="50.1" customHeight="1" thickBot="1" x14ac:dyDescent="0.3">
      <c r="A5" s="122"/>
      <c r="B5" s="216"/>
      <c r="C5" s="217"/>
      <c r="D5" s="367" t="s">
        <v>288</v>
      </c>
      <c r="E5" s="368"/>
      <c r="F5" s="368"/>
      <c r="G5" s="368"/>
      <c r="H5" s="368"/>
      <c r="I5" s="368"/>
      <c r="J5" s="368"/>
      <c r="K5" s="368"/>
      <c r="L5" s="368"/>
      <c r="M5" s="368"/>
      <c r="N5" s="368"/>
      <c r="O5" s="369"/>
      <c r="P5" s="219" t="s">
        <v>292</v>
      </c>
      <c r="Q5" s="220"/>
      <c r="R5" s="221"/>
      <c r="S5" s="122"/>
      <c r="T5" s="122"/>
      <c r="U5" s="122"/>
    </row>
    <row r="6" spans="1:21" ht="26.25" x14ac:dyDescent="0.25">
      <c r="A6" s="122"/>
      <c r="B6" s="123"/>
      <c r="C6" s="124"/>
      <c r="D6" s="124"/>
      <c r="E6" s="124"/>
      <c r="F6" s="124"/>
      <c r="G6" s="124"/>
      <c r="H6" s="124"/>
      <c r="I6" s="124"/>
      <c r="J6" s="124"/>
      <c r="K6" s="124"/>
      <c r="L6" s="124"/>
      <c r="M6" s="124"/>
      <c r="N6" s="124"/>
      <c r="O6" s="124"/>
      <c r="P6" s="125"/>
      <c r="Q6" s="124"/>
      <c r="R6" s="124"/>
      <c r="S6" s="122"/>
      <c r="T6" s="122"/>
      <c r="U6" s="122"/>
    </row>
    <row r="7" spans="1:21" ht="64.5" customHeight="1" x14ac:dyDescent="0.25">
      <c r="A7" s="122"/>
      <c r="B7" s="357" t="s">
        <v>251</v>
      </c>
      <c r="C7" s="357"/>
      <c r="D7" s="357"/>
      <c r="E7" s="357"/>
      <c r="F7" s="357"/>
      <c r="G7" s="357"/>
      <c r="H7" s="357"/>
      <c r="I7" s="357"/>
      <c r="J7" s="357"/>
      <c r="K7" s="357"/>
      <c r="L7" s="357"/>
      <c r="M7" s="357"/>
      <c r="N7" s="357"/>
      <c r="O7" s="357"/>
      <c r="P7" s="357"/>
      <c r="Q7" s="357"/>
      <c r="R7" s="357"/>
      <c r="S7" s="122"/>
      <c r="T7" s="122"/>
      <c r="U7" s="122"/>
    </row>
    <row r="8" spans="1:21" ht="35.25" customHeight="1" x14ac:dyDescent="0.25">
      <c r="A8" s="122"/>
      <c r="B8" s="358" t="s">
        <v>102</v>
      </c>
      <c r="C8" s="358"/>
      <c r="D8" s="358"/>
      <c r="E8" s="358"/>
      <c r="F8" s="358"/>
      <c r="G8" s="358"/>
      <c r="H8" s="358"/>
      <c r="I8" s="267"/>
      <c r="J8" s="370"/>
      <c r="K8" s="371"/>
      <c r="L8" s="371"/>
      <c r="M8" s="371"/>
      <c r="N8" s="372"/>
      <c r="O8" s="358" t="s">
        <v>103</v>
      </c>
      <c r="P8" s="359"/>
      <c r="Q8" s="359"/>
      <c r="R8" s="359"/>
      <c r="S8" s="122"/>
      <c r="T8" s="122"/>
      <c r="U8" s="122"/>
    </row>
    <row r="9" spans="1:21" s="56" customFormat="1" ht="28.5" x14ac:dyDescent="0.45">
      <c r="A9" s="122"/>
      <c r="B9" s="363" t="s">
        <v>17</v>
      </c>
      <c r="C9" s="356" t="s">
        <v>104</v>
      </c>
      <c r="D9" s="356" t="s">
        <v>105</v>
      </c>
      <c r="E9" s="356" t="s">
        <v>106</v>
      </c>
      <c r="F9" s="356" t="s">
        <v>107</v>
      </c>
      <c r="G9" s="356" t="s">
        <v>74</v>
      </c>
      <c r="H9" s="356" t="s">
        <v>108</v>
      </c>
      <c r="I9" s="356"/>
      <c r="J9" s="356" t="s">
        <v>109</v>
      </c>
      <c r="K9" s="356"/>
      <c r="L9" s="356"/>
      <c r="M9" s="356"/>
      <c r="N9" s="356"/>
      <c r="O9" s="356" t="s">
        <v>110</v>
      </c>
      <c r="P9" s="361" t="s">
        <v>111</v>
      </c>
      <c r="Q9" s="356" t="s">
        <v>100</v>
      </c>
      <c r="R9" s="356"/>
      <c r="S9" s="122"/>
      <c r="T9" s="122"/>
      <c r="U9" s="122"/>
    </row>
    <row r="10" spans="1:21" s="57" customFormat="1" ht="111" x14ac:dyDescent="0.45">
      <c r="A10" s="122"/>
      <c r="B10" s="363"/>
      <c r="C10" s="356"/>
      <c r="D10" s="356"/>
      <c r="E10" s="356"/>
      <c r="F10" s="356"/>
      <c r="G10" s="356"/>
      <c r="H10" s="356"/>
      <c r="I10" s="356"/>
      <c r="J10" s="265" t="s">
        <v>112</v>
      </c>
      <c r="K10" s="265" t="s">
        <v>113</v>
      </c>
      <c r="L10" s="265" t="s">
        <v>114</v>
      </c>
      <c r="M10" s="265" t="s">
        <v>115</v>
      </c>
      <c r="N10" s="271" t="s">
        <v>116</v>
      </c>
      <c r="O10" s="360"/>
      <c r="P10" s="362"/>
      <c r="Q10" s="266" t="s">
        <v>117</v>
      </c>
      <c r="R10" s="266" t="s">
        <v>118</v>
      </c>
      <c r="S10" s="122"/>
      <c r="T10" s="122"/>
      <c r="U10" s="122"/>
    </row>
    <row r="11" spans="1:21" ht="105.75" customHeight="1" x14ac:dyDescent="0.25">
      <c r="A11" s="122"/>
      <c r="B11" s="373">
        <v>1</v>
      </c>
      <c r="C11" s="374" t="s">
        <v>307</v>
      </c>
      <c r="D11" s="374" t="s">
        <v>326</v>
      </c>
      <c r="E11" s="374" t="s">
        <v>324</v>
      </c>
      <c r="F11" s="375" t="s">
        <v>320</v>
      </c>
      <c r="G11" s="272" t="s">
        <v>321</v>
      </c>
      <c r="H11" s="377">
        <v>0.4</v>
      </c>
      <c r="I11" s="273"/>
      <c r="J11" s="379">
        <v>0.3</v>
      </c>
      <c r="K11" s="379"/>
      <c r="L11" s="380"/>
      <c r="M11" s="379">
        <v>0.7</v>
      </c>
      <c r="N11" s="379"/>
      <c r="O11" s="381">
        <f>IF(SUM(K11,N11)&gt;100%,"NO PERMITIDO",SUM(K11,N11))</f>
        <v>0</v>
      </c>
      <c r="P11" s="378">
        <f>H11*O11/100%</f>
        <v>0</v>
      </c>
      <c r="Q11" s="766"/>
      <c r="R11" s="769"/>
      <c r="S11" s="122"/>
      <c r="T11" s="122"/>
      <c r="U11" s="122"/>
    </row>
    <row r="12" spans="1:21" ht="105.75" customHeight="1" x14ac:dyDescent="0.25">
      <c r="A12" s="122"/>
      <c r="B12" s="373"/>
      <c r="C12" s="374"/>
      <c r="D12" s="374"/>
      <c r="E12" s="374"/>
      <c r="F12" s="376"/>
      <c r="G12" s="272" t="s">
        <v>323</v>
      </c>
      <c r="H12" s="377"/>
      <c r="I12" s="273"/>
      <c r="J12" s="379"/>
      <c r="K12" s="379"/>
      <c r="L12" s="380"/>
      <c r="M12" s="379"/>
      <c r="N12" s="379"/>
      <c r="O12" s="381"/>
      <c r="P12" s="378"/>
      <c r="Q12" s="767"/>
      <c r="R12" s="770"/>
      <c r="S12" s="122"/>
      <c r="T12" s="122"/>
      <c r="U12" s="122"/>
    </row>
    <row r="13" spans="1:21" ht="105.75" customHeight="1" x14ac:dyDescent="0.25">
      <c r="A13" s="122"/>
      <c r="B13" s="373"/>
      <c r="C13" s="374"/>
      <c r="D13" s="374"/>
      <c r="E13" s="374"/>
      <c r="F13" s="376"/>
      <c r="G13" s="272" t="s">
        <v>322</v>
      </c>
      <c r="H13" s="377"/>
      <c r="I13" s="273"/>
      <c r="J13" s="379"/>
      <c r="K13" s="379"/>
      <c r="L13" s="380"/>
      <c r="M13" s="379"/>
      <c r="N13" s="379"/>
      <c r="O13" s="381"/>
      <c r="P13" s="378"/>
      <c r="Q13" s="765"/>
      <c r="R13" s="768"/>
      <c r="S13" s="122"/>
      <c r="T13" s="122"/>
      <c r="U13" s="122"/>
    </row>
    <row r="14" spans="1:21" ht="105.75" customHeight="1" x14ac:dyDescent="0.25">
      <c r="A14" s="122"/>
      <c r="B14" s="414">
        <v>2</v>
      </c>
      <c r="C14" s="374" t="s">
        <v>307</v>
      </c>
      <c r="D14" s="374" t="s">
        <v>327</v>
      </c>
      <c r="E14" s="374" t="s">
        <v>324</v>
      </c>
      <c r="F14" s="375" t="s">
        <v>320</v>
      </c>
      <c r="G14" s="274" t="s">
        <v>329</v>
      </c>
      <c r="H14" s="377">
        <v>0.3</v>
      </c>
      <c r="I14" s="273"/>
      <c r="J14" s="389">
        <v>0.3</v>
      </c>
      <c r="K14" s="379"/>
      <c r="L14" s="380"/>
      <c r="M14" s="379">
        <v>0.7</v>
      </c>
      <c r="N14" s="402"/>
      <c r="O14" s="381">
        <f>IF(SUM(K14,N14)&gt;100%,"NO PERMITIDO",SUM(K14,N14))</f>
        <v>0</v>
      </c>
      <c r="P14" s="378">
        <f>H14*O14/100%</f>
        <v>0</v>
      </c>
      <c r="Q14" s="766"/>
      <c r="R14" s="769"/>
      <c r="S14" s="122"/>
      <c r="T14" s="122"/>
      <c r="U14" s="122"/>
    </row>
    <row r="15" spans="1:21" ht="105.75" customHeight="1" x14ac:dyDescent="0.25">
      <c r="A15" s="122"/>
      <c r="B15" s="414"/>
      <c r="C15" s="374"/>
      <c r="D15" s="374"/>
      <c r="E15" s="374"/>
      <c r="F15" s="375"/>
      <c r="G15" s="274" t="s">
        <v>330</v>
      </c>
      <c r="H15" s="377"/>
      <c r="I15" s="273"/>
      <c r="J15" s="389"/>
      <c r="K15" s="379"/>
      <c r="L15" s="380"/>
      <c r="M15" s="379"/>
      <c r="N15" s="402"/>
      <c r="O15" s="381"/>
      <c r="P15" s="378"/>
      <c r="Q15" s="767"/>
      <c r="R15" s="770"/>
      <c r="S15" s="122"/>
      <c r="T15" s="122"/>
      <c r="U15" s="122"/>
    </row>
    <row r="16" spans="1:21" ht="105.75" customHeight="1" x14ac:dyDescent="0.25">
      <c r="A16" s="122"/>
      <c r="B16" s="414"/>
      <c r="C16" s="374"/>
      <c r="D16" s="374"/>
      <c r="E16" s="374"/>
      <c r="F16" s="375"/>
      <c r="G16" s="274" t="s">
        <v>331</v>
      </c>
      <c r="H16" s="377"/>
      <c r="I16" s="273"/>
      <c r="J16" s="389"/>
      <c r="K16" s="379"/>
      <c r="L16" s="380"/>
      <c r="M16" s="379"/>
      <c r="N16" s="402"/>
      <c r="O16" s="381"/>
      <c r="P16" s="378"/>
      <c r="Q16" s="767"/>
      <c r="R16" s="770"/>
      <c r="S16" s="122"/>
      <c r="T16" s="122"/>
      <c r="U16" s="122"/>
    </row>
    <row r="17" spans="1:21" ht="105.75" customHeight="1" x14ac:dyDescent="0.25">
      <c r="A17" s="122"/>
      <c r="B17" s="414"/>
      <c r="C17" s="374"/>
      <c r="D17" s="374"/>
      <c r="E17" s="374"/>
      <c r="F17" s="375"/>
      <c r="G17" s="274" t="s">
        <v>332</v>
      </c>
      <c r="H17" s="377"/>
      <c r="I17" s="273"/>
      <c r="J17" s="389"/>
      <c r="K17" s="379"/>
      <c r="L17" s="380"/>
      <c r="M17" s="379"/>
      <c r="N17" s="402"/>
      <c r="O17" s="381"/>
      <c r="P17" s="378"/>
      <c r="Q17" s="765"/>
      <c r="R17" s="768"/>
      <c r="S17" s="122"/>
      <c r="T17" s="122"/>
      <c r="U17" s="122"/>
    </row>
    <row r="18" spans="1:21" ht="105.75" customHeight="1" x14ac:dyDescent="0.25">
      <c r="A18" s="122"/>
      <c r="B18" s="382">
        <v>3</v>
      </c>
      <c r="C18" s="383" t="s">
        <v>308</v>
      </c>
      <c r="D18" s="383" t="s">
        <v>318</v>
      </c>
      <c r="E18" s="383" t="s">
        <v>325</v>
      </c>
      <c r="F18" s="385" t="s">
        <v>320</v>
      </c>
      <c r="G18" s="275" t="s">
        <v>333</v>
      </c>
      <c r="H18" s="386">
        <v>0.3</v>
      </c>
      <c r="I18" s="258"/>
      <c r="J18" s="388">
        <v>0.3</v>
      </c>
      <c r="K18" s="379"/>
      <c r="L18" s="380"/>
      <c r="M18" s="379">
        <v>0.7</v>
      </c>
      <c r="N18" s="402"/>
      <c r="O18" s="381">
        <f>IF(SUM(K18,N18)&gt;100%,"NO PERMITIDO",SUM(K18,N18))</f>
        <v>0</v>
      </c>
      <c r="P18" s="378">
        <f>H18*O18/100%</f>
        <v>0</v>
      </c>
      <c r="Q18" s="771"/>
      <c r="R18" s="769"/>
      <c r="S18" s="122"/>
      <c r="T18" s="122"/>
      <c r="U18" s="122"/>
    </row>
    <row r="19" spans="1:21" ht="105.75" customHeight="1" x14ac:dyDescent="0.25">
      <c r="A19" s="122"/>
      <c r="B19" s="373"/>
      <c r="C19" s="384"/>
      <c r="D19" s="384"/>
      <c r="E19" s="384"/>
      <c r="F19" s="375"/>
      <c r="G19" s="275" t="s">
        <v>328</v>
      </c>
      <c r="H19" s="387"/>
      <c r="I19" s="273"/>
      <c r="J19" s="389"/>
      <c r="K19" s="379"/>
      <c r="L19" s="380"/>
      <c r="M19" s="379"/>
      <c r="N19" s="402"/>
      <c r="O19" s="381"/>
      <c r="P19" s="378"/>
      <c r="Q19" s="772"/>
      <c r="R19" s="768"/>
      <c r="S19" s="122"/>
      <c r="T19" s="122"/>
      <c r="U19" s="122"/>
    </row>
    <row r="20" spans="1:21" ht="26.25" x14ac:dyDescent="0.35">
      <c r="A20" s="122"/>
      <c r="B20" s="268" t="s">
        <v>48</v>
      </c>
      <c r="C20" s="411"/>
      <c r="D20" s="412"/>
      <c r="E20" s="412"/>
      <c r="F20" s="412"/>
      <c r="G20" s="413"/>
      <c r="H20" s="259">
        <f>IF(SUM(H11:H19)&gt;100%,"supera el 100%",SUM(H11:H19))</f>
        <v>1</v>
      </c>
      <c r="I20" s="259">
        <f>IF(SUM(I11:I19)&gt;100%,"supera el 100%",SUM(I11:I19))</f>
        <v>0</v>
      </c>
      <c r="J20" s="259"/>
      <c r="K20" s="260"/>
      <c r="L20" s="259"/>
      <c r="M20" s="259"/>
      <c r="N20" s="260"/>
      <c r="O20" s="259"/>
      <c r="P20" s="261">
        <f>SUM(P11:P19)</f>
        <v>0</v>
      </c>
      <c r="Q20" s="269"/>
      <c r="R20" s="269"/>
      <c r="S20" s="122"/>
      <c r="T20" s="122"/>
      <c r="U20" s="122"/>
    </row>
    <row r="21" spans="1:21" ht="27" customHeight="1" x14ac:dyDescent="0.25">
      <c r="A21" s="122"/>
      <c r="B21" s="397" t="s">
        <v>119</v>
      </c>
      <c r="C21" s="398"/>
      <c r="D21" s="398"/>
      <c r="E21" s="398"/>
      <c r="F21" s="398"/>
      <c r="G21" s="398"/>
      <c r="H21" s="398"/>
      <c r="I21" s="398"/>
      <c r="J21" s="398"/>
      <c r="K21" s="398"/>
      <c r="L21" s="398"/>
      <c r="M21" s="398"/>
      <c r="N21" s="398"/>
      <c r="O21" s="399"/>
      <c r="P21" s="238">
        <v>0</v>
      </c>
      <c r="Q21" s="400"/>
      <c r="R21" s="401"/>
      <c r="S21" s="122"/>
      <c r="T21" s="122"/>
      <c r="U21" s="122"/>
    </row>
    <row r="22" spans="1:21" ht="27" customHeight="1" x14ac:dyDescent="0.25">
      <c r="A22" s="122"/>
      <c r="B22" s="72"/>
      <c r="C22" s="69"/>
      <c r="D22" s="69"/>
      <c r="E22" s="69"/>
      <c r="F22" s="69"/>
      <c r="G22" s="69"/>
      <c r="H22" s="69"/>
      <c r="I22" s="69"/>
      <c r="J22" s="69"/>
      <c r="K22" s="69"/>
      <c r="L22" s="69"/>
      <c r="M22" s="68"/>
      <c r="N22" s="68"/>
      <c r="O22" s="68"/>
      <c r="P22" s="239">
        <f>SUM(P20:P21)</f>
        <v>0</v>
      </c>
      <c r="Q22" s="400"/>
      <c r="R22" s="401"/>
      <c r="S22" s="122"/>
      <c r="T22" s="122"/>
      <c r="U22" s="122"/>
    </row>
    <row r="23" spans="1:21" ht="27" customHeight="1" x14ac:dyDescent="0.25">
      <c r="A23" s="122"/>
      <c r="B23" s="73"/>
      <c r="C23" s="67"/>
      <c r="D23" s="67"/>
      <c r="E23" s="67"/>
      <c r="F23" s="68"/>
      <c r="G23" s="68"/>
      <c r="H23" s="68"/>
      <c r="I23" s="68"/>
      <c r="J23" s="68"/>
      <c r="K23" s="68"/>
      <c r="L23" s="68"/>
      <c r="M23" s="68"/>
      <c r="N23" s="68"/>
      <c r="O23" s="68"/>
      <c r="P23" s="68"/>
      <c r="Q23" s="400"/>
      <c r="R23" s="401"/>
      <c r="S23" s="122"/>
      <c r="T23" s="122"/>
      <c r="U23" s="122"/>
    </row>
    <row r="24" spans="1:21" ht="29.25" customHeight="1" thickBot="1" x14ac:dyDescent="0.3">
      <c r="A24" s="122"/>
      <c r="B24" s="127"/>
      <c r="C24" s="128"/>
      <c r="D24" s="74"/>
      <c r="E24" s="74"/>
      <c r="F24" s="128"/>
      <c r="G24" s="128"/>
      <c r="H24" s="74"/>
      <c r="I24" s="74"/>
      <c r="J24" s="74"/>
      <c r="K24" s="74"/>
      <c r="L24" s="74"/>
      <c r="M24" s="74"/>
      <c r="N24" s="74"/>
      <c r="O24" s="74"/>
      <c r="P24" s="129"/>
      <c r="Q24" s="74"/>
      <c r="R24" s="130"/>
      <c r="S24" s="122"/>
      <c r="T24" s="122"/>
      <c r="U24" s="122"/>
    </row>
    <row r="25" spans="1:21" ht="48.75" customHeight="1" x14ac:dyDescent="0.35">
      <c r="A25" s="122"/>
      <c r="B25" s="127"/>
      <c r="C25" s="162" t="s">
        <v>120</v>
      </c>
      <c r="D25" s="403" t="s">
        <v>319</v>
      </c>
      <c r="E25" s="404"/>
      <c r="F25" s="74"/>
      <c r="G25" s="405"/>
      <c r="H25" s="406"/>
      <c r="I25" s="406"/>
      <c r="J25" s="407"/>
      <c r="K25" s="131"/>
      <c r="L25" s="408"/>
      <c r="M25" s="409"/>
      <c r="N25" s="409"/>
      <c r="O25" s="410"/>
      <c r="P25" s="132"/>
      <c r="Q25" s="133"/>
      <c r="R25" s="134"/>
      <c r="S25" s="122"/>
      <c r="T25" s="122"/>
      <c r="U25" s="122"/>
    </row>
    <row r="26" spans="1:21" ht="48" customHeight="1" thickBot="1" x14ac:dyDescent="0.4">
      <c r="A26" s="122"/>
      <c r="B26" s="127"/>
      <c r="C26" s="162" t="s">
        <v>121</v>
      </c>
      <c r="D26" s="390">
        <v>2020</v>
      </c>
      <c r="E26" s="390"/>
      <c r="F26" s="74"/>
      <c r="G26" s="391" t="s">
        <v>338</v>
      </c>
      <c r="H26" s="392"/>
      <c r="I26" s="392"/>
      <c r="J26" s="393"/>
      <c r="K26" s="131"/>
      <c r="L26" s="394" t="s">
        <v>311</v>
      </c>
      <c r="M26" s="395"/>
      <c r="N26" s="395"/>
      <c r="O26" s="396"/>
      <c r="P26" s="135"/>
      <c r="Q26" s="136"/>
      <c r="R26" s="137"/>
      <c r="S26" s="122"/>
      <c r="T26" s="122"/>
      <c r="U26" s="122"/>
    </row>
    <row r="27" spans="1:21" ht="27" thickBot="1" x14ac:dyDescent="0.3">
      <c r="A27" s="122"/>
      <c r="B27" s="138"/>
      <c r="C27" s="139"/>
      <c r="D27" s="75"/>
      <c r="E27" s="75"/>
      <c r="F27" s="75"/>
      <c r="G27" s="75"/>
      <c r="H27" s="75"/>
      <c r="I27" s="75"/>
      <c r="J27" s="75"/>
      <c r="K27" s="75"/>
      <c r="L27" s="75"/>
      <c r="M27" s="75"/>
      <c r="N27" s="75"/>
      <c r="O27" s="75"/>
      <c r="P27" s="140"/>
      <c r="Q27" s="75"/>
      <c r="R27" s="141"/>
      <c r="S27" s="122"/>
      <c r="T27" s="122"/>
      <c r="U27" s="122"/>
    </row>
    <row r="28" spans="1:21" ht="26.25" x14ac:dyDescent="0.25">
      <c r="A28" s="122"/>
      <c r="B28" s="122"/>
      <c r="C28" s="122"/>
      <c r="D28" s="122"/>
      <c r="E28" s="122"/>
      <c r="F28" s="122"/>
      <c r="G28" s="122"/>
      <c r="H28" s="122"/>
      <c r="I28" s="122"/>
      <c r="J28" s="122"/>
      <c r="K28" s="122"/>
      <c r="L28" s="122"/>
      <c r="M28" s="122"/>
      <c r="N28" s="122"/>
      <c r="O28" s="122"/>
      <c r="P28" s="122"/>
      <c r="Q28" s="122"/>
      <c r="R28" s="122"/>
      <c r="S28" s="122"/>
      <c r="T28" s="122"/>
      <c r="U28" s="122"/>
    </row>
    <row r="29" spans="1:21" ht="26.25" x14ac:dyDescent="0.25">
      <c r="A29" s="122"/>
      <c r="B29" s="122"/>
      <c r="C29" s="122"/>
      <c r="D29" s="122"/>
      <c r="E29" s="122"/>
      <c r="F29" s="122"/>
      <c r="G29" s="122"/>
      <c r="H29" s="122"/>
      <c r="I29" s="122"/>
      <c r="J29" s="122"/>
      <c r="K29" s="122"/>
      <c r="L29" s="122"/>
      <c r="M29" s="122"/>
      <c r="N29" s="122"/>
      <c r="O29" s="122"/>
      <c r="P29" s="122"/>
      <c r="Q29" s="122"/>
      <c r="R29" s="122"/>
      <c r="S29" s="122"/>
      <c r="T29" s="122"/>
      <c r="U29" s="122"/>
    </row>
  </sheetData>
  <mergeCells count="73">
    <mergeCell ref="Q11:Q13"/>
    <mergeCell ref="R11:R13"/>
    <mergeCell ref="Q14:Q17"/>
    <mergeCell ref="R14:R17"/>
    <mergeCell ref="Q18:Q19"/>
    <mergeCell ref="R18:R19"/>
    <mergeCell ref="C20:G20"/>
    <mergeCell ref="O14:O17"/>
    <mergeCell ref="P14:P17"/>
    <mergeCell ref="B14:B17"/>
    <mergeCell ref="C14:C17"/>
    <mergeCell ref="D14:D17"/>
    <mergeCell ref="E14:E17"/>
    <mergeCell ref="F14:F17"/>
    <mergeCell ref="H14:H17"/>
    <mergeCell ref="J14:J17"/>
    <mergeCell ref="K14:K17"/>
    <mergeCell ref="L14:L17"/>
    <mergeCell ref="M14:M17"/>
    <mergeCell ref="N14:N17"/>
    <mergeCell ref="D26:E26"/>
    <mergeCell ref="G26:J26"/>
    <mergeCell ref="L26:O26"/>
    <mergeCell ref="B21:O21"/>
    <mergeCell ref="Q21:R23"/>
    <mergeCell ref="D25:E25"/>
    <mergeCell ref="G25:J25"/>
    <mergeCell ref="L25:O25"/>
    <mergeCell ref="B18:B19"/>
    <mergeCell ref="C18:C19"/>
    <mergeCell ref="P18:P19"/>
    <mergeCell ref="O18:O19"/>
    <mergeCell ref="D18:D19"/>
    <mergeCell ref="E18:E19"/>
    <mergeCell ref="F18:F19"/>
    <mergeCell ref="H18:H19"/>
    <mergeCell ref="J18:J19"/>
    <mergeCell ref="K18:K19"/>
    <mergeCell ref="L18:L19"/>
    <mergeCell ref="M18:M19"/>
    <mergeCell ref="N18:N19"/>
    <mergeCell ref="P11:P13"/>
    <mergeCell ref="J11:J13"/>
    <mergeCell ref="K11:K13"/>
    <mergeCell ref="L11:L13"/>
    <mergeCell ref="M11:M13"/>
    <mergeCell ref="N11:N13"/>
    <mergeCell ref="O11:O13"/>
    <mergeCell ref="B11:B13"/>
    <mergeCell ref="C11:C13"/>
    <mergeCell ref="D11:D13"/>
    <mergeCell ref="F11:F13"/>
    <mergeCell ref="H11:H13"/>
    <mergeCell ref="E11:E13"/>
    <mergeCell ref="D2:O2"/>
    <mergeCell ref="D3:O3"/>
    <mergeCell ref="D4:O4"/>
    <mergeCell ref="D5:O5"/>
    <mergeCell ref="J8:N8"/>
    <mergeCell ref="Q9:R9"/>
    <mergeCell ref="B7:R7"/>
    <mergeCell ref="B8:H8"/>
    <mergeCell ref="O8:R8"/>
    <mergeCell ref="G9:G10"/>
    <mergeCell ref="H9:I10"/>
    <mergeCell ref="J9:N9"/>
    <mergeCell ref="O9:O10"/>
    <mergeCell ref="P9:P10"/>
    <mergeCell ref="B9:B10"/>
    <mergeCell ref="C9:C10"/>
    <mergeCell ref="D9:D10"/>
    <mergeCell ref="E9:E10"/>
    <mergeCell ref="F9:F10"/>
  </mergeCells>
  <conditionalFormatting sqref="O18:O19">
    <cfRule type="cellIs" dxfId="8" priority="4" operator="greaterThan">
      <formula>100</formula>
    </cfRule>
  </conditionalFormatting>
  <conditionalFormatting sqref="O11 O14:O17">
    <cfRule type="cellIs" dxfId="7" priority="2" operator="greaterThan">
      <formula>100</formula>
    </cfRule>
  </conditionalFormatting>
  <dataValidations count="1">
    <dataValidation allowBlank="1" showInputMessage="1" showErrorMessage="1" errorTitle="error" error="solo datos númericos" sqref="H11:H19"/>
  </dataValidations>
  <printOptions horizontalCentered="1" verticalCentered="1"/>
  <pageMargins left="0.25" right="0.25" top="0.75" bottom="0.75" header="0.3" footer="0.3"/>
  <pageSetup paperSize="256" scale="23"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U29"/>
  <sheetViews>
    <sheetView showGridLines="0" tabSelected="1" topLeftCell="H9" zoomScale="50" zoomScaleNormal="50" zoomScaleSheetLayoutView="40" zoomScalePageLayoutView="50" workbookViewId="0">
      <selection activeCell="K14" sqref="K14:K17"/>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0.7109375" style="52" customWidth="1"/>
    <col min="5" max="5" width="28.85546875" style="52" customWidth="1"/>
    <col min="6" max="6" width="29.7109375" style="52" customWidth="1"/>
    <col min="7" max="7" width="94.7109375" style="52" customWidth="1"/>
    <col min="8" max="8" width="25.140625" style="52" customWidth="1"/>
    <col min="9" max="9" width="32" style="52" hidden="1" customWidth="1"/>
    <col min="10" max="10" width="36.140625" style="52" customWidth="1"/>
    <col min="11" max="11" width="32.85546875" style="52" customWidth="1"/>
    <col min="12" max="12" width="35.42578125" style="52" customWidth="1"/>
    <col min="13" max="13" width="31.85546875" style="52" customWidth="1"/>
    <col min="14" max="14" width="31.140625" style="52" customWidth="1"/>
    <col min="15" max="15" width="31.28515625" style="52" customWidth="1"/>
    <col min="16" max="16" width="25.28515625" style="53" customWidth="1"/>
    <col min="17" max="17" width="40.28515625" style="52" customWidth="1"/>
    <col min="18" max="18" width="26.85546875" style="52" customWidth="1"/>
    <col min="19" max="19" width="3.7109375" style="52" customWidth="1"/>
    <col min="20" max="16384" width="10.85546875" style="52"/>
  </cols>
  <sheetData>
    <row r="1" spans="1:21" ht="24" customHeight="1" x14ac:dyDescent="0.3"/>
    <row r="2" spans="1:21" ht="50.1" customHeight="1" x14ac:dyDescent="0.25">
      <c r="A2" s="122"/>
      <c r="B2" s="215"/>
      <c r="C2" s="157"/>
      <c r="D2" s="364" t="s">
        <v>282</v>
      </c>
      <c r="E2" s="365"/>
      <c r="F2" s="365"/>
      <c r="G2" s="365"/>
      <c r="H2" s="365"/>
      <c r="I2" s="365"/>
      <c r="J2" s="365"/>
      <c r="K2" s="365"/>
      <c r="L2" s="365"/>
      <c r="M2" s="365"/>
      <c r="N2" s="365"/>
      <c r="O2" s="366"/>
      <c r="P2" s="219" t="s">
        <v>283</v>
      </c>
      <c r="Q2" s="220"/>
      <c r="R2" s="221"/>
      <c r="S2" s="122"/>
      <c r="T2" s="122"/>
      <c r="U2" s="122"/>
    </row>
    <row r="3" spans="1:21" ht="50.1" customHeight="1" x14ac:dyDescent="0.25">
      <c r="A3" s="122"/>
      <c r="B3" s="215"/>
      <c r="C3" s="157"/>
      <c r="D3" s="364" t="s">
        <v>284</v>
      </c>
      <c r="E3" s="365"/>
      <c r="F3" s="365"/>
      <c r="G3" s="365"/>
      <c r="H3" s="365"/>
      <c r="I3" s="365"/>
      <c r="J3" s="365"/>
      <c r="K3" s="365"/>
      <c r="L3" s="365"/>
      <c r="M3" s="365"/>
      <c r="N3" s="365"/>
      <c r="O3" s="366"/>
      <c r="P3" s="219" t="s">
        <v>285</v>
      </c>
      <c r="Q3" s="220"/>
      <c r="R3" s="221"/>
      <c r="S3" s="122"/>
      <c r="T3" s="122"/>
      <c r="U3" s="122"/>
    </row>
    <row r="4" spans="1:21" ht="50.1" customHeight="1" x14ac:dyDescent="0.25">
      <c r="A4" s="122"/>
      <c r="B4" s="215"/>
      <c r="C4" s="157"/>
      <c r="D4" s="364" t="s">
        <v>286</v>
      </c>
      <c r="E4" s="365"/>
      <c r="F4" s="365"/>
      <c r="G4" s="365"/>
      <c r="H4" s="365"/>
      <c r="I4" s="365"/>
      <c r="J4" s="365"/>
      <c r="K4" s="365"/>
      <c r="L4" s="365"/>
      <c r="M4" s="365"/>
      <c r="N4" s="365"/>
      <c r="O4" s="366"/>
      <c r="P4" s="219" t="s">
        <v>287</v>
      </c>
      <c r="Q4" s="220"/>
      <c r="R4" s="221"/>
      <c r="S4" s="122"/>
      <c r="T4" s="122"/>
      <c r="U4" s="122"/>
    </row>
    <row r="5" spans="1:21" ht="50.1" customHeight="1" thickBot="1" x14ac:dyDescent="0.3">
      <c r="A5" s="122"/>
      <c r="B5" s="216"/>
      <c r="C5" s="217"/>
      <c r="D5" s="367" t="s">
        <v>288</v>
      </c>
      <c r="E5" s="368"/>
      <c r="F5" s="368"/>
      <c r="G5" s="368"/>
      <c r="H5" s="368"/>
      <c r="I5" s="368"/>
      <c r="J5" s="368"/>
      <c r="K5" s="368"/>
      <c r="L5" s="368"/>
      <c r="M5" s="368"/>
      <c r="N5" s="368"/>
      <c r="O5" s="369"/>
      <c r="P5" s="219" t="s">
        <v>292</v>
      </c>
      <c r="Q5" s="220"/>
      <c r="R5" s="221"/>
      <c r="S5" s="122"/>
      <c r="T5" s="122"/>
      <c r="U5" s="122"/>
    </row>
    <row r="6" spans="1:21" ht="27" thickBot="1" x14ac:dyDescent="0.3">
      <c r="A6" s="122"/>
      <c r="B6" s="123"/>
      <c r="C6" s="124"/>
      <c r="D6" s="124"/>
      <c r="E6" s="124"/>
      <c r="F6" s="124"/>
      <c r="G6" s="124"/>
      <c r="H6" s="124"/>
      <c r="I6" s="124"/>
      <c r="J6" s="124"/>
      <c r="K6" s="124"/>
      <c r="L6" s="124"/>
      <c r="M6" s="124"/>
      <c r="N6" s="124"/>
      <c r="O6" s="124"/>
      <c r="P6" s="125"/>
      <c r="Q6" s="124"/>
      <c r="R6" s="124"/>
      <c r="S6" s="122"/>
      <c r="T6" s="122"/>
      <c r="U6" s="122"/>
    </row>
    <row r="7" spans="1:21" ht="64.5" customHeight="1" thickBot="1" x14ac:dyDescent="0.3">
      <c r="A7" s="122"/>
      <c r="B7" s="452" t="s">
        <v>251</v>
      </c>
      <c r="C7" s="453"/>
      <c r="D7" s="453"/>
      <c r="E7" s="453"/>
      <c r="F7" s="453"/>
      <c r="G7" s="453"/>
      <c r="H7" s="453"/>
      <c r="I7" s="453"/>
      <c r="J7" s="453"/>
      <c r="K7" s="453"/>
      <c r="L7" s="453"/>
      <c r="M7" s="453"/>
      <c r="N7" s="453"/>
      <c r="O7" s="453"/>
      <c r="P7" s="453"/>
      <c r="Q7" s="453"/>
      <c r="R7" s="454"/>
      <c r="S7" s="122"/>
      <c r="T7" s="122"/>
      <c r="U7" s="122"/>
    </row>
    <row r="8" spans="1:21" ht="35.25" customHeight="1" thickBot="1" x14ac:dyDescent="0.3">
      <c r="A8" s="122"/>
      <c r="B8" s="437" t="s">
        <v>102</v>
      </c>
      <c r="C8" s="438"/>
      <c r="D8" s="438"/>
      <c r="E8" s="438"/>
      <c r="F8" s="438"/>
      <c r="G8" s="438"/>
      <c r="H8" s="439"/>
      <c r="I8" s="234"/>
      <c r="J8" s="234"/>
      <c r="K8" s="438"/>
      <c r="L8" s="438"/>
      <c r="M8" s="438"/>
      <c r="N8" s="439"/>
      <c r="O8" s="437" t="s">
        <v>103</v>
      </c>
      <c r="P8" s="440"/>
      <c r="Q8" s="440"/>
      <c r="R8" s="441"/>
      <c r="S8" s="122"/>
      <c r="T8" s="122"/>
      <c r="U8" s="122"/>
    </row>
    <row r="9" spans="1:21" s="56" customFormat="1" ht="56.25" customHeight="1" thickBot="1" x14ac:dyDescent="0.5">
      <c r="A9" s="122"/>
      <c r="B9" s="451" t="s">
        <v>17</v>
      </c>
      <c r="C9" s="455" t="s">
        <v>104</v>
      </c>
      <c r="D9" s="449" t="s">
        <v>105</v>
      </c>
      <c r="E9" s="449" t="s">
        <v>106</v>
      </c>
      <c r="F9" s="449" t="s">
        <v>107</v>
      </c>
      <c r="G9" s="449" t="s">
        <v>74</v>
      </c>
      <c r="H9" s="442" t="s">
        <v>108</v>
      </c>
      <c r="I9" s="443"/>
      <c r="J9" s="446" t="s">
        <v>109</v>
      </c>
      <c r="K9" s="447"/>
      <c r="L9" s="447"/>
      <c r="M9" s="447"/>
      <c r="N9" s="448"/>
      <c r="O9" s="449" t="s">
        <v>110</v>
      </c>
      <c r="P9" s="450" t="s">
        <v>111</v>
      </c>
      <c r="Q9" s="449" t="s">
        <v>100</v>
      </c>
      <c r="R9" s="449"/>
      <c r="S9" s="122"/>
      <c r="T9" s="122"/>
      <c r="U9" s="122"/>
    </row>
    <row r="10" spans="1:21" s="57" customFormat="1" ht="129" customHeight="1" thickBot="1" x14ac:dyDescent="0.5">
      <c r="A10" s="122"/>
      <c r="B10" s="451"/>
      <c r="C10" s="456"/>
      <c r="D10" s="449"/>
      <c r="E10" s="449"/>
      <c r="F10" s="449"/>
      <c r="G10" s="449"/>
      <c r="H10" s="444"/>
      <c r="I10" s="445"/>
      <c r="J10" s="235" t="s">
        <v>112</v>
      </c>
      <c r="K10" s="235" t="s">
        <v>113</v>
      </c>
      <c r="L10" s="235" t="s">
        <v>114</v>
      </c>
      <c r="M10" s="235" t="s">
        <v>115</v>
      </c>
      <c r="N10" s="235" t="s">
        <v>116</v>
      </c>
      <c r="O10" s="449"/>
      <c r="P10" s="450"/>
      <c r="Q10" s="126" t="s">
        <v>117</v>
      </c>
      <c r="R10" s="126" t="s">
        <v>118</v>
      </c>
      <c r="S10" s="122"/>
      <c r="T10" s="122"/>
      <c r="U10" s="122"/>
    </row>
    <row r="11" spans="1:21" ht="89.25" customHeight="1" x14ac:dyDescent="0.25">
      <c r="A11" s="122"/>
      <c r="B11" s="382">
        <v>1</v>
      </c>
      <c r="C11" s="374" t="s">
        <v>307</v>
      </c>
      <c r="D11" s="374" t="s">
        <v>326</v>
      </c>
      <c r="E11" s="374" t="s">
        <v>324</v>
      </c>
      <c r="F11" s="375" t="s">
        <v>320</v>
      </c>
      <c r="G11" s="272" t="s">
        <v>321</v>
      </c>
      <c r="H11" s="377">
        <v>0.4</v>
      </c>
      <c r="I11" s="276"/>
      <c r="J11" s="775">
        <v>0.3</v>
      </c>
      <c r="K11" s="775">
        <v>0.3</v>
      </c>
      <c r="L11" s="461" t="s">
        <v>317</v>
      </c>
      <c r="M11" s="429">
        <v>0.7</v>
      </c>
      <c r="N11" s="462"/>
      <c r="O11" s="432">
        <f>+(J11/' concertacion 2020'!J11)</f>
        <v>1</v>
      </c>
      <c r="P11" s="460">
        <f>(J11*H11)+(M11*H11)</f>
        <v>0.39999999999999997</v>
      </c>
      <c r="Q11" s="778"/>
      <c r="R11" s="779"/>
      <c r="S11" s="122"/>
      <c r="T11" s="122"/>
      <c r="U11" s="122"/>
    </row>
    <row r="12" spans="1:21" ht="89.25" customHeight="1" x14ac:dyDescent="0.25">
      <c r="A12" s="122"/>
      <c r="B12" s="373"/>
      <c r="C12" s="374"/>
      <c r="D12" s="374"/>
      <c r="E12" s="374"/>
      <c r="F12" s="376"/>
      <c r="G12" s="272" t="s">
        <v>323</v>
      </c>
      <c r="H12" s="377"/>
      <c r="I12" s="276"/>
      <c r="J12" s="775"/>
      <c r="K12" s="775"/>
      <c r="L12" s="384"/>
      <c r="M12" s="430"/>
      <c r="N12" s="387"/>
      <c r="O12" s="433"/>
      <c r="P12" s="458"/>
      <c r="Q12" s="767"/>
      <c r="R12" s="770"/>
      <c r="S12" s="122"/>
      <c r="T12" s="122"/>
      <c r="U12" s="122"/>
    </row>
    <row r="13" spans="1:21" ht="89.25" customHeight="1" x14ac:dyDescent="0.25">
      <c r="A13" s="122"/>
      <c r="B13" s="373"/>
      <c r="C13" s="374"/>
      <c r="D13" s="374"/>
      <c r="E13" s="374"/>
      <c r="F13" s="376"/>
      <c r="G13" s="272" t="s">
        <v>322</v>
      </c>
      <c r="H13" s="377"/>
      <c r="I13" s="276"/>
      <c r="J13" s="775"/>
      <c r="K13" s="775"/>
      <c r="L13" s="384"/>
      <c r="M13" s="430"/>
      <c r="N13" s="387"/>
      <c r="O13" s="433"/>
      <c r="P13" s="458"/>
      <c r="Q13" s="765"/>
      <c r="R13" s="768"/>
      <c r="S13" s="122"/>
      <c r="T13" s="122"/>
      <c r="U13" s="122"/>
    </row>
    <row r="14" spans="1:21" ht="89.25" customHeight="1" x14ac:dyDescent="0.25">
      <c r="A14" s="122"/>
      <c r="B14" s="422">
        <v>2</v>
      </c>
      <c r="C14" s="374" t="s">
        <v>307</v>
      </c>
      <c r="D14" s="374" t="s">
        <v>327</v>
      </c>
      <c r="E14" s="374" t="s">
        <v>324</v>
      </c>
      <c r="F14" s="375" t="s">
        <v>320</v>
      </c>
      <c r="G14" s="274" t="s">
        <v>329</v>
      </c>
      <c r="H14" s="377">
        <v>0.3</v>
      </c>
      <c r="I14" s="276"/>
      <c r="J14" s="776">
        <v>0.3</v>
      </c>
      <c r="K14" s="775">
        <v>0.3</v>
      </c>
      <c r="L14" s="383" t="s">
        <v>317</v>
      </c>
      <c r="M14" s="429">
        <v>0.7</v>
      </c>
      <c r="N14" s="386"/>
      <c r="O14" s="435">
        <f>+J14/' concertacion 2020'!J14</f>
        <v>1</v>
      </c>
      <c r="P14" s="457">
        <f>(J14*H14)+(M14*H14)</f>
        <v>0.3</v>
      </c>
      <c r="Q14" s="766"/>
      <c r="R14" s="769"/>
      <c r="S14" s="122"/>
      <c r="T14" s="122"/>
      <c r="U14" s="122"/>
    </row>
    <row r="15" spans="1:21" ht="89.25" customHeight="1" x14ac:dyDescent="0.25">
      <c r="A15" s="122"/>
      <c r="B15" s="423"/>
      <c r="C15" s="374"/>
      <c r="D15" s="374"/>
      <c r="E15" s="374"/>
      <c r="F15" s="375"/>
      <c r="G15" s="274" t="s">
        <v>330</v>
      </c>
      <c r="H15" s="377"/>
      <c r="I15" s="276"/>
      <c r="J15" s="776"/>
      <c r="K15" s="775"/>
      <c r="L15" s="384"/>
      <c r="M15" s="430"/>
      <c r="N15" s="387"/>
      <c r="O15" s="433"/>
      <c r="P15" s="458"/>
      <c r="Q15" s="767"/>
      <c r="R15" s="770"/>
      <c r="S15" s="122"/>
      <c r="T15" s="122"/>
      <c r="U15" s="122"/>
    </row>
    <row r="16" spans="1:21" ht="89.25" customHeight="1" x14ac:dyDescent="0.25">
      <c r="A16" s="122"/>
      <c r="B16" s="423"/>
      <c r="C16" s="374"/>
      <c r="D16" s="374"/>
      <c r="E16" s="374"/>
      <c r="F16" s="375"/>
      <c r="G16" s="274" t="s">
        <v>331</v>
      </c>
      <c r="H16" s="377"/>
      <c r="I16" s="276"/>
      <c r="J16" s="776"/>
      <c r="K16" s="775"/>
      <c r="L16" s="384"/>
      <c r="M16" s="430"/>
      <c r="N16" s="387"/>
      <c r="O16" s="433"/>
      <c r="P16" s="458"/>
      <c r="Q16" s="767"/>
      <c r="R16" s="770"/>
      <c r="S16" s="122"/>
      <c r="T16" s="122"/>
      <c r="U16" s="122"/>
    </row>
    <row r="17" spans="1:21" ht="89.25" customHeight="1" x14ac:dyDescent="0.25">
      <c r="A17" s="122"/>
      <c r="B17" s="424"/>
      <c r="C17" s="374"/>
      <c r="D17" s="374"/>
      <c r="E17" s="374"/>
      <c r="F17" s="375"/>
      <c r="G17" s="274" t="s">
        <v>332</v>
      </c>
      <c r="H17" s="377"/>
      <c r="I17" s="276"/>
      <c r="J17" s="776"/>
      <c r="K17" s="775"/>
      <c r="L17" s="427"/>
      <c r="M17" s="430"/>
      <c r="N17" s="434"/>
      <c r="O17" s="436"/>
      <c r="P17" s="459"/>
      <c r="Q17" s="765"/>
      <c r="R17" s="768"/>
      <c r="S17" s="122"/>
      <c r="T17" s="122"/>
      <c r="U17" s="122"/>
    </row>
    <row r="18" spans="1:21" ht="89.25" customHeight="1" x14ac:dyDescent="0.25">
      <c r="A18" s="122"/>
      <c r="B18" s="425">
        <v>3</v>
      </c>
      <c r="C18" s="383" t="s">
        <v>308</v>
      </c>
      <c r="D18" s="383" t="s">
        <v>318</v>
      </c>
      <c r="E18" s="383" t="s">
        <v>325</v>
      </c>
      <c r="F18" s="385" t="s">
        <v>320</v>
      </c>
      <c r="G18" s="275" t="s">
        <v>333</v>
      </c>
      <c r="H18" s="386">
        <v>0.3</v>
      </c>
      <c r="I18" s="277"/>
      <c r="J18" s="777">
        <v>0.3</v>
      </c>
      <c r="K18" s="775">
        <v>0.3</v>
      </c>
      <c r="L18" s="431" t="s">
        <v>317</v>
      </c>
      <c r="M18" s="428">
        <v>0.7</v>
      </c>
      <c r="N18" s="426"/>
      <c r="O18" s="420">
        <v>1</v>
      </c>
      <c r="P18" s="421">
        <f>(J18*H18)+(M18*H18)</f>
        <v>0.3</v>
      </c>
      <c r="Q18" s="771"/>
      <c r="R18" s="769"/>
      <c r="S18" s="122"/>
      <c r="T18" s="122"/>
      <c r="U18" s="122"/>
    </row>
    <row r="19" spans="1:21" ht="89.25" customHeight="1" x14ac:dyDescent="0.25">
      <c r="A19" s="122"/>
      <c r="B19" s="425"/>
      <c r="C19" s="384"/>
      <c r="D19" s="384"/>
      <c r="E19" s="384"/>
      <c r="F19" s="375"/>
      <c r="G19" s="275" t="s">
        <v>328</v>
      </c>
      <c r="H19" s="387"/>
      <c r="I19" s="276"/>
      <c r="J19" s="776"/>
      <c r="K19" s="775"/>
      <c r="L19" s="431"/>
      <c r="M19" s="428"/>
      <c r="N19" s="426"/>
      <c r="O19" s="420"/>
      <c r="P19" s="421"/>
      <c r="Q19" s="772"/>
      <c r="R19" s="768"/>
      <c r="S19" s="122"/>
      <c r="T19" s="122"/>
      <c r="U19" s="122"/>
    </row>
    <row r="20" spans="1:21" ht="79.5" customHeight="1" x14ac:dyDescent="0.35">
      <c r="A20" s="122"/>
      <c r="B20" s="264" t="s">
        <v>48</v>
      </c>
      <c r="C20" s="411"/>
      <c r="D20" s="412"/>
      <c r="E20" s="412"/>
      <c r="F20" s="412"/>
      <c r="G20" s="413"/>
      <c r="H20" s="259">
        <f>IF(SUM(H11:H19)&gt;100%,"supera el 100%",SUM(H11:H19))</f>
        <v>1</v>
      </c>
      <c r="I20" s="260"/>
      <c r="J20" s="260"/>
      <c r="K20" s="260"/>
      <c r="L20" s="259"/>
      <c r="M20" s="259"/>
      <c r="N20" s="260"/>
      <c r="O20" s="259"/>
      <c r="P20" s="261">
        <f>SUM(P11:P19)</f>
        <v>1</v>
      </c>
      <c r="Q20" s="262"/>
      <c r="R20" s="263"/>
      <c r="S20" s="122"/>
      <c r="T20" s="122"/>
      <c r="U20" s="122"/>
    </row>
    <row r="21" spans="1:21" ht="27" customHeight="1" x14ac:dyDescent="0.25">
      <c r="A21" s="122"/>
      <c r="B21" s="397" t="s">
        <v>316</v>
      </c>
      <c r="C21" s="398"/>
      <c r="D21" s="398"/>
      <c r="E21" s="398"/>
      <c r="F21" s="398"/>
      <c r="G21" s="398"/>
      <c r="H21" s="398"/>
      <c r="I21" s="398"/>
      <c r="J21" s="398"/>
      <c r="K21" s="398"/>
      <c r="L21" s="398"/>
      <c r="M21" s="398"/>
      <c r="N21" s="398"/>
      <c r="O21" s="399"/>
      <c r="P21" s="238">
        <v>0</v>
      </c>
      <c r="Q21" s="400"/>
      <c r="R21" s="401"/>
      <c r="S21" s="122"/>
      <c r="T21" s="122"/>
      <c r="U21" s="122"/>
    </row>
    <row r="22" spans="1:21" ht="27" customHeight="1" x14ac:dyDescent="0.25">
      <c r="A22" s="122"/>
      <c r="B22" s="72"/>
      <c r="C22" s="69"/>
      <c r="D22" s="69"/>
      <c r="E22" s="69"/>
      <c r="F22" s="69"/>
      <c r="G22" s="69"/>
      <c r="H22" s="69"/>
      <c r="I22" s="69"/>
      <c r="J22" s="69"/>
      <c r="K22" s="69"/>
      <c r="L22" s="69"/>
      <c r="M22" s="68"/>
      <c r="N22" s="68"/>
      <c r="O22" s="68"/>
      <c r="P22" s="239">
        <f>SUM(P20:P21)</f>
        <v>1</v>
      </c>
      <c r="Q22" s="400"/>
      <c r="R22" s="401"/>
      <c r="S22" s="122"/>
      <c r="T22" s="122"/>
      <c r="U22" s="122"/>
    </row>
    <row r="23" spans="1:21" ht="8.25" customHeight="1" x14ac:dyDescent="0.25">
      <c r="A23" s="122"/>
      <c r="B23" s="73"/>
      <c r="C23" s="67"/>
      <c r="D23" s="67"/>
      <c r="E23" s="67"/>
      <c r="F23" s="68"/>
      <c r="G23" s="68"/>
      <c r="H23" s="68"/>
      <c r="I23" s="68"/>
      <c r="J23" s="68"/>
      <c r="K23" s="68"/>
      <c r="L23" s="68"/>
      <c r="M23" s="68"/>
      <c r="N23" s="68"/>
      <c r="O23" s="68"/>
      <c r="P23" s="68"/>
      <c r="Q23" s="400"/>
      <c r="R23" s="401"/>
      <c r="S23" s="122"/>
      <c r="T23" s="122"/>
      <c r="U23" s="122"/>
    </row>
    <row r="24" spans="1:21" ht="29.25" customHeight="1" thickBot="1" x14ac:dyDescent="0.3">
      <c r="A24" s="122"/>
      <c r="B24" s="127"/>
      <c r="C24" s="128"/>
      <c r="D24" s="74"/>
      <c r="E24" s="74"/>
      <c r="F24" s="128"/>
      <c r="G24" s="128"/>
      <c r="H24" s="74"/>
      <c r="I24" s="74"/>
      <c r="J24" s="74"/>
      <c r="K24" s="74"/>
      <c r="L24" s="74"/>
      <c r="M24" s="74"/>
      <c r="N24" s="74"/>
      <c r="O24" s="74"/>
      <c r="P24" s="129"/>
      <c r="Q24" s="74"/>
      <c r="R24" s="130"/>
      <c r="S24" s="122"/>
      <c r="T24" s="122"/>
      <c r="U24" s="122"/>
    </row>
    <row r="25" spans="1:21" ht="48.75" customHeight="1" x14ac:dyDescent="0.35">
      <c r="A25" s="122"/>
      <c r="B25" s="127"/>
      <c r="C25" s="162" t="s">
        <v>120</v>
      </c>
      <c r="D25" s="403" t="s">
        <v>334</v>
      </c>
      <c r="E25" s="404"/>
      <c r="F25" s="74"/>
      <c r="G25" s="405"/>
      <c r="H25" s="406"/>
      <c r="I25" s="406"/>
      <c r="J25" s="407"/>
      <c r="K25" s="270"/>
      <c r="L25" s="415"/>
      <c r="M25" s="416"/>
      <c r="N25" s="416"/>
      <c r="O25" s="417"/>
      <c r="P25" s="132"/>
      <c r="Q25" s="133"/>
      <c r="R25" s="134"/>
      <c r="S25" s="122"/>
      <c r="T25" s="122"/>
      <c r="U25" s="122"/>
    </row>
    <row r="26" spans="1:21" ht="48" customHeight="1" thickBot="1" x14ac:dyDescent="0.4">
      <c r="A26" s="122"/>
      <c r="B26" s="127"/>
      <c r="C26" s="162" t="s">
        <v>121</v>
      </c>
      <c r="D26" s="390">
        <v>2020</v>
      </c>
      <c r="E26" s="390"/>
      <c r="F26" s="74"/>
      <c r="G26" s="774" t="s">
        <v>340</v>
      </c>
      <c r="H26" s="392"/>
      <c r="I26" s="392"/>
      <c r="J26" s="393"/>
      <c r="K26" s="270"/>
      <c r="L26" s="773" t="s">
        <v>339</v>
      </c>
      <c r="M26" s="418"/>
      <c r="N26" s="418"/>
      <c r="O26" s="419"/>
      <c r="P26" s="135"/>
      <c r="Q26" s="136"/>
      <c r="R26" s="137"/>
      <c r="S26" s="122"/>
      <c r="T26" s="122"/>
      <c r="U26" s="122"/>
    </row>
    <row r="27" spans="1:21" ht="27" thickBot="1" x14ac:dyDescent="0.3">
      <c r="A27" s="122"/>
      <c r="B27" s="138"/>
      <c r="C27" s="139"/>
      <c r="D27" s="75"/>
      <c r="E27" s="75"/>
      <c r="F27" s="75"/>
      <c r="G27" s="75"/>
      <c r="H27" s="75"/>
      <c r="I27" s="75"/>
      <c r="J27" s="75"/>
      <c r="K27" s="75"/>
      <c r="L27" s="75"/>
      <c r="M27" s="75"/>
      <c r="N27" s="75"/>
      <c r="O27" s="75"/>
      <c r="P27" s="140"/>
      <c r="Q27" s="75"/>
      <c r="R27" s="141"/>
      <c r="S27" s="122"/>
      <c r="T27" s="122"/>
      <c r="U27" s="122"/>
    </row>
    <row r="28" spans="1:21" ht="9" customHeight="1" x14ac:dyDescent="0.25">
      <c r="A28" s="122"/>
      <c r="B28" s="122"/>
      <c r="C28" s="122"/>
      <c r="D28" s="122"/>
      <c r="E28" s="122"/>
      <c r="F28" s="122"/>
      <c r="G28" s="122"/>
      <c r="H28" s="122"/>
      <c r="I28" s="122"/>
      <c r="J28" s="122"/>
      <c r="K28" s="122"/>
      <c r="L28" s="122"/>
      <c r="M28" s="122"/>
      <c r="N28" s="122"/>
      <c r="O28" s="122"/>
      <c r="P28" s="122"/>
      <c r="Q28" s="122"/>
      <c r="R28" s="122"/>
      <c r="S28" s="122"/>
      <c r="T28" s="122"/>
      <c r="U28" s="122"/>
    </row>
    <row r="29" spans="1:21" ht="26.25" x14ac:dyDescent="0.25">
      <c r="A29" s="122"/>
      <c r="B29" s="122"/>
      <c r="C29" s="122"/>
      <c r="D29" s="122"/>
      <c r="E29" s="122"/>
      <c r="F29" s="122"/>
      <c r="G29" s="122"/>
      <c r="H29" s="122"/>
      <c r="I29" s="122"/>
      <c r="J29" s="122"/>
      <c r="K29" s="122"/>
      <c r="L29" s="122"/>
      <c r="M29" s="122"/>
      <c r="N29" s="122"/>
      <c r="O29" s="122"/>
      <c r="P29" s="122"/>
      <c r="Q29" s="122"/>
      <c r="R29" s="122"/>
      <c r="S29" s="122"/>
      <c r="T29" s="122"/>
      <c r="U29" s="122"/>
    </row>
  </sheetData>
  <mergeCells count="73">
    <mergeCell ref="Q11:Q13"/>
    <mergeCell ref="R11:R13"/>
    <mergeCell ref="Q14:Q17"/>
    <mergeCell ref="R14:R17"/>
    <mergeCell ref="Q18:Q19"/>
    <mergeCell ref="R18:R19"/>
    <mergeCell ref="P14:P17"/>
    <mergeCell ref="P11:P13"/>
    <mergeCell ref="F11:F13"/>
    <mergeCell ref="D11:D13"/>
    <mergeCell ref="E11:E13"/>
    <mergeCell ref="J11:J13"/>
    <mergeCell ref="H11:H13"/>
    <mergeCell ref="L11:L13"/>
    <mergeCell ref="M11:M13"/>
    <mergeCell ref="K11:K13"/>
    <mergeCell ref="N11:N13"/>
    <mergeCell ref="D2:O2"/>
    <mergeCell ref="D3:O3"/>
    <mergeCell ref="D4:O4"/>
    <mergeCell ref="D5:O5"/>
    <mergeCell ref="B7:R7"/>
    <mergeCell ref="B8:H8"/>
    <mergeCell ref="K8:N8"/>
    <mergeCell ref="O8:R8"/>
    <mergeCell ref="H9:I10"/>
    <mergeCell ref="J9:N9"/>
    <mergeCell ref="O9:O10"/>
    <mergeCell ref="P9:P10"/>
    <mergeCell ref="Q9:R9"/>
    <mergeCell ref="G9:G10"/>
    <mergeCell ref="B9:B10"/>
    <mergeCell ref="C9:C10"/>
    <mergeCell ref="D9:D10"/>
    <mergeCell ref="E9:E10"/>
    <mergeCell ref="F9:F10"/>
    <mergeCell ref="B11:B13"/>
    <mergeCell ref="C11:C13"/>
    <mergeCell ref="O11:O13"/>
    <mergeCell ref="N14:N17"/>
    <mergeCell ref="O14:O17"/>
    <mergeCell ref="J14:J17"/>
    <mergeCell ref="J18:J19"/>
    <mergeCell ref="N18:N19"/>
    <mergeCell ref="H14:H17"/>
    <mergeCell ref="H18:H19"/>
    <mergeCell ref="L14:L17"/>
    <mergeCell ref="K14:K17"/>
    <mergeCell ref="K18:K19"/>
    <mergeCell ref="M14:M17"/>
    <mergeCell ref="L18:L19"/>
    <mergeCell ref="M18:M19"/>
    <mergeCell ref="B14:B17"/>
    <mergeCell ref="C14:C17"/>
    <mergeCell ref="F18:F19"/>
    <mergeCell ref="D14:D17"/>
    <mergeCell ref="E14:E17"/>
    <mergeCell ref="F14:F17"/>
    <mergeCell ref="D18:D19"/>
    <mergeCell ref="E18:E19"/>
    <mergeCell ref="B18:B19"/>
    <mergeCell ref="C18:C19"/>
    <mergeCell ref="D26:E26"/>
    <mergeCell ref="G26:J26"/>
    <mergeCell ref="L26:O26"/>
    <mergeCell ref="O18:O19"/>
    <mergeCell ref="P18:P19"/>
    <mergeCell ref="C20:G20"/>
    <mergeCell ref="B21:O21"/>
    <mergeCell ref="Q21:R23"/>
    <mergeCell ref="D25:E25"/>
    <mergeCell ref="G25:J25"/>
    <mergeCell ref="L25:O25"/>
  </mergeCells>
  <conditionalFormatting sqref="O11 O14:O15">
    <cfRule type="cellIs" dxfId="6" priority="2" operator="greaterThan">
      <formula>100</formula>
    </cfRule>
  </conditionalFormatting>
  <conditionalFormatting sqref="O18">
    <cfRule type="cellIs" dxfId="5" priority="1" operator="greaterThan">
      <formula>100</formula>
    </cfRule>
  </conditionalFormatting>
  <dataValidations count="1">
    <dataValidation allowBlank="1" showInputMessage="1" showErrorMessage="1" errorTitle="error" error="solo datos númericos" sqref="H11:H19"/>
  </dataValidations>
  <printOptions horizontalCentered="1" verticalCentered="1"/>
  <pageMargins left="0.25" right="0.25" top="0.75" bottom="0.75" header="0.3" footer="0.3"/>
  <pageSetup paperSize="256" scale="23"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U51"/>
  <sheetViews>
    <sheetView showGridLines="0" view="pageBreakPreview" topLeftCell="A17" zoomScale="40" zoomScaleNormal="50" zoomScaleSheetLayoutView="40" zoomScalePageLayoutView="50" workbookViewId="0">
      <selection activeCell="P42" sqref="P42"/>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8"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122"/>
      <c r="B2" s="123"/>
      <c r="C2" s="124"/>
      <c r="D2" s="124"/>
      <c r="E2" s="124"/>
      <c r="F2" s="491"/>
      <c r="G2" s="156"/>
      <c r="H2" s="490"/>
      <c r="I2" s="157"/>
      <c r="J2" s="157"/>
      <c r="K2" s="124"/>
      <c r="L2" s="124"/>
      <c r="M2" s="124"/>
      <c r="N2" s="124"/>
      <c r="O2" s="124"/>
      <c r="P2" s="125"/>
      <c r="Q2" s="124"/>
      <c r="R2" s="124"/>
      <c r="S2" s="122"/>
      <c r="T2" s="122"/>
      <c r="U2" s="122"/>
    </row>
    <row r="3" spans="1:21" ht="7.5" hidden="1" customHeight="1" x14ac:dyDescent="0.25">
      <c r="A3" s="122"/>
      <c r="B3" s="123"/>
      <c r="C3" s="124"/>
      <c r="D3" s="124"/>
      <c r="E3" s="124"/>
      <c r="F3" s="492"/>
      <c r="G3" s="158"/>
      <c r="H3" s="490"/>
      <c r="I3" s="157"/>
      <c r="J3" s="157"/>
      <c r="K3" s="124"/>
      <c r="L3" s="124"/>
      <c r="M3" s="124"/>
      <c r="N3" s="124"/>
      <c r="O3" s="124"/>
      <c r="P3" s="125"/>
      <c r="Q3" s="124"/>
      <c r="R3" s="124"/>
      <c r="S3" s="122"/>
      <c r="T3" s="122"/>
      <c r="U3" s="122"/>
    </row>
    <row r="4" spans="1:21" ht="27" hidden="1" thickBot="1" x14ac:dyDescent="0.3">
      <c r="A4" s="122"/>
      <c r="B4" s="123"/>
      <c r="C4" s="124"/>
      <c r="D4" s="124"/>
      <c r="E4" s="124"/>
      <c r="F4" s="124"/>
      <c r="G4" s="124"/>
      <c r="H4" s="124"/>
      <c r="I4" s="124"/>
      <c r="J4" s="124"/>
      <c r="K4" s="124"/>
      <c r="L4" s="124"/>
      <c r="M4" s="124"/>
      <c r="N4" s="124"/>
      <c r="O4" s="124"/>
      <c r="P4" s="125"/>
      <c r="Q4" s="124"/>
      <c r="R4" s="124"/>
      <c r="S4" s="122"/>
      <c r="T4" s="122"/>
      <c r="U4" s="122"/>
    </row>
    <row r="5" spans="1:21" ht="50.1" customHeight="1" x14ac:dyDescent="0.25">
      <c r="A5" s="122"/>
      <c r="B5" s="472"/>
      <c r="C5" s="473"/>
      <c r="D5" s="474"/>
      <c r="E5" s="481" t="s">
        <v>282</v>
      </c>
      <c r="F5" s="482"/>
      <c r="G5" s="482"/>
      <c r="H5" s="482"/>
      <c r="I5" s="482"/>
      <c r="J5" s="482"/>
      <c r="K5" s="482"/>
      <c r="L5" s="482"/>
      <c r="M5" s="482"/>
      <c r="N5" s="482"/>
      <c r="O5" s="483"/>
      <c r="P5" s="463" t="s">
        <v>283</v>
      </c>
      <c r="Q5" s="464"/>
      <c r="R5" s="465"/>
      <c r="S5" s="122"/>
      <c r="T5" s="122"/>
      <c r="U5" s="122"/>
    </row>
    <row r="6" spans="1:21" ht="50.1" customHeight="1" x14ac:dyDescent="0.25">
      <c r="A6" s="122"/>
      <c r="B6" s="475"/>
      <c r="C6" s="476"/>
      <c r="D6" s="477"/>
      <c r="E6" s="484" t="s">
        <v>284</v>
      </c>
      <c r="F6" s="485"/>
      <c r="G6" s="485"/>
      <c r="H6" s="485"/>
      <c r="I6" s="485"/>
      <c r="J6" s="485"/>
      <c r="K6" s="485"/>
      <c r="L6" s="485"/>
      <c r="M6" s="485"/>
      <c r="N6" s="485"/>
      <c r="O6" s="486"/>
      <c r="P6" s="466" t="s">
        <v>285</v>
      </c>
      <c r="Q6" s="467"/>
      <c r="R6" s="468"/>
      <c r="S6" s="122"/>
      <c r="T6" s="122"/>
      <c r="U6" s="122"/>
    </row>
    <row r="7" spans="1:21" ht="50.1" customHeight="1" x14ac:dyDescent="0.25">
      <c r="A7" s="122"/>
      <c r="B7" s="475"/>
      <c r="C7" s="476"/>
      <c r="D7" s="477"/>
      <c r="E7" s="484" t="s">
        <v>286</v>
      </c>
      <c r="F7" s="485"/>
      <c r="G7" s="485"/>
      <c r="H7" s="485"/>
      <c r="I7" s="485"/>
      <c r="J7" s="485"/>
      <c r="K7" s="485"/>
      <c r="L7" s="485"/>
      <c r="M7" s="485"/>
      <c r="N7" s="485"/>
      <c r="O7" s="486"/>
      <c r="P7" s="466" t="s">
        <v>287</v>
      </c>
      <c r="Q7" s="467"/>
      <c r="R7" s="468"/>
      <c r="S7" s="122"/>
      <c r="T7" s="122"/>
      <c r="U7" s="122"/>
    </row>
    <row r="8" spans="1:21" ht="50.1" customHeight="1" thickBot="1" x14ac:dyDescent="0.3">
      <c r="A8" s="122"/>
      <c r="B8" s="478"/>
      <c r="C8" s="479"/>
      <c r="D8" s="480"/>
      <c r="E8" s="487" t="s">
        <v>288</v>
      </c>
      <c r="F8" s="488"/>
      <c r="G8" s="488"/>
      <c r="H8" s="488"/>
      <c r="I8" s="488"/>
      <c r="J8" s="488"/>
      <c r="K8" s="488"/>
      <c r="L8" s="488"/>
      <c r="M8" s="488"/>
      <c r="N8" s="488"/>
      <c r="O8" s="489"/>
      <c r="P8" s="469" t="s">
        <v>293</v>
      </c>
      <c r="Q8" s="470"/>
      <c r="R8" s="471"/>
      <c r="S8" s="122"/>
      <c r="T8" s="122"/>
      <c r="U8" s="122"/>
    </row>
    <row r="9" spans="1:21" ht="27" thickBot="1" x14ac:dyDescent="0.3">
      <c r="A9" s="122"/>
      <c r="B9" s="123"/>
      <c r="C9" s="124"/>
      <c r="D9" s="124"/>
      <c r="E9" s="124"/>
      <c r="F9" s="124"/>
      <c r="G9" s="124"/>
      <c r="H9" s="124"/>
      <c r="I9" s="124"/>
      <c r="J9" s="124"/>
      <c r="K9" s="124"/>
      <c r="L9" s="124"/>
      <c r="M9" s="124"/>
      <c r="N9" s="124"/>
      <c r="O9" s="124"/>
      <c r="P9" s="125"/>
      <c r="Q9" s="124"/>
      <c r="R9" s="124"/>
      <c r="S9" s="122"/>
      <c r="T9" s="122"/>
      <c r="U9" s="122"/>
    </row>
    <row r="10" spans="1:21" ht="64.5" customHeight="1" thickBot="1" x14ac:dyDescent="0.3">
      <c r="A10" s="122"/>
      <c r="B10" s="452" t="s">
        <v>251</v>
      </c>
      <c r="C10" s="453"/>
      <c r="D10" s="453"/>
      <c r="E10" s="453"/>
      <c r="F10" s="453"/>
      <c r="G10" s="453"/>
      <c r="H10" s="453"/>
      <c r="I10" s="453"/>
      <c r="J10" s="453"/>
      <c r="K10" s="453"/>
      <c r="L10" s="453"/>
      <c r="M10" s="453"/>
      <c r="N10" s="453"/>
      <c r="O10" s="453"/>
      <c r="P10" s="453"/>
      <c r="Q10" s="453"/>
      <c r="R10" s="454"/>
      <c r="S10" s="122"/>
      <c r="T10" s="122"/>
      <c r="U10" s="122"/>
    </row>
    <row r="11" spans="1:21" ht="35.25" customHeight="1" thickBot="1" x14ac:dyDescent="0.3">
      <c r="A11" s="122"/>
      <c r="B11" s="437" t="s">
        <v>102</v>
      </c>
      <c r="C11" s="438"/>
      <c r="D11" s="438"/>
      <c r="E11" s="438"/>
      <c r="F11" s="438"/>
      <c r="G11" s="438"/>
      <c r="H11" s="439"/>
      <c r="I11" s="218"/>
      <c r="J11" s="218"/>
      <c r="K11" s="438"/>
      <c r="L11" s="438"/>
      <c r="M11" s="438"/>
      <c r="N11" s="439"/>
      <c r="O11" s="437" t="s">
        <v>103</v>
      </c>
      <c r="P11" s="440"/>
      <c r="Q11" s="440"/>
      <c r="R11" s="441"/>
      <c r="S11" s="122"/>
      <c r="T11" s="122"/>
      <c r="U11" s="122"/>
    </row>
    <row r="12" spans="1:21" s="56" customFormat="1" ht="56.25" customHeight="1" thickBot="1" x14ac:dyDescent="0.5">
      <c r="A12" s="122"/>
      <c r="B12" s="451" t="s">
        <v>17</v>
      </c>
      <c r="C12" s="455" t="s">
        <v>104</v>
      </c>
      <c r="D12" s="449" t="s">
        <v>105</v>
      </c>
      <c r="E12" s="449" t="s">
        <v>106</v>
      </c>
      <c r="F12" s="449" t="s">
        <v>107</v>
      </c>
      <c r="G12" s="449" t="s">
        <v>74</v>
      </c>
      <c r="H12" s="442" t="s">
        <v>108</v>
      </c>
      <c r="I12" s="443"/>
      <c r="J12" s="446" t="s">
        <v>109</v>
      </c>
      <c r="K12" s="447"/>
      <c r="L12" s="447"/>
      <c r="M12" s="447"/>
      <c r="N12" s="448"/>
      <c r="O12" s="449" t="s">
        <v>110</v>
      </c>
      <c r="P12" s="450" t="s">
        <v>111</v>
      </c>
      <c r="Q12" s="449" t="s">
        <v>100</v>
      </c>
      <c r="R12" s="449"/>
      <c r="S12" s="122"/>
      <c r="T12" s="122"/>
      <c r="U12" s="122"/>
    </row>
    <row r="13" spans="1:21" s="57" customFormat="1" ht="129" customHeight="1" thickBot="1" x14ac:dyDescent="0.5">
      <c r="A13" s="122"/>
      <c r="B13" s="451"/>
      <c r="C13" s="456"/>
      <c r="D13" s="449"/>
      <c r="E13" s="449"/>
      <c r="F13" s="449"/>
      <c r="G13" s="449"/>
      <c r="H13" s="444"/>
      <c r="I13" s="445"/>
      <c r="J13" s="176" t="s">
        <v>112</v>
      </c>
      <c r="K13" s="176" t="s">
        <v>113</v>
      </c>
      <c r="L13" s="176" t="s">
        <v>114</v>
      </c>
      <c r="M13" s="176" t="s">
        <v>115</v>
      </c>
      <c r="N13" s="176" t="s">
        <v>116</v>
      </c>
      <c r="O13" s="449"/>
      <c r="P13" s="450"/>
      <c r="Q13" s="126" t="s">
        <v>117</v>
      </c>
      <c r="R13" s="126" t="s">
        <v>118</v>
      </c>
      <c r="S13" s="122"/>
      <c r="T13" s="122"/>
      <c r="U13" s="122"/>
    </row>
    <row r="14" spans="1:21" ht="162.75" customHeight="1" x14ac:dyDescent="0.25">
      <c r="A14" s="122"/>
      <c r="B14" s="525">
        <v>1</v>
      </c>
      <c r="C14" s="526" t="s">
        <v>298</v>
      </c>
      <c r="D14" s="527" t="s">
        <v>299</v>
      </c>
      <c r="E14" s="530" t="s">
        <v>300</v>
      </c>
      <c r="F14" s="493" t="s">
        <v>301</v>
      </c>
      <c r="G14" s="187"/>
      <c r="H14" s="531"/>
      <c r="I14" s="535"/>
      <c r="J14" s="540"/>
      <c r="K14" s="531"/>
      <c r="L14" s="530"/>
      <c r="M14" s="532"/>
      <c r="N14" s="535"/>
      <c r="O14" s="496"/>
      <c r="P14" s="501"/>
      <c r="Q14" s="495"/>
      <c r="R14" s="546"/>
      <c r="S14" s="122"/>
      <c r="T14" s="122"/>
      <c r="U14" s="122"/>
    </row>
    <row r="15" spans="1:21" ht="86.25" customHeight="1" x14ac:dyDescent="0.25">
      <c r="A15" s="122"/>
      <c r="B15" s="373"/>
      <c r="C15" s="506"/>
      <c r="D15" s="528"/>
      <c r="E15" s="494"/>
      <c r="F15" s="494"/>
      <c r="G15" s="188"/>
      <c r="H15" s="494"/>
      <c r="I15" s="513"/>
      <c r="J15" s="541"/>
      <c r="K15" s="494"/>
      <c r="L15" s="494"/>
      <c r="M15" s="533"/>
      <c r="N15" s="513"/>
      <c r="O15" s="497"/>
      <c r="P15" s="502"/>
      <c r="Q15" s="543"/>
      <c r="R15" s="543"/>
      <c r="S15" s="122"/>
      <c r="T15" s="122"/>
      <c r="U15" s="122"/>
    </row>
    <row r="16" spans="1:21" ht="91.5" customHeight="1" x14ac:dyDescent="0.25">
      <c r="A16" s="122"/>
      <c r="B16" s="373"/>
      <c r="C16" s="506"/>
      <c r="D16" s="528"/>
      <c r="E16" s="494"/>
      <c r="F16" s="494"/>
      <c r="G16" s="188"/>
      <c r="H16" s="494"/>
      <c r="I16" s="175"/>
      <c r="J16" s="541"/>
      <c r="K16" s="494"/>
      <c r="L16" s="494"/>
      <c r="M16" s="533"/>
      <c r="N16" s="513"/>
      <c r="O16" s="497"/>
      <c r="P16" s="502"/>
      <c r="Q16" s="543"/>
      <c r="R16" s="543"/>
      <c r="S16" s="122"/>
      <c r="T16" s="122"/>
      <c r="U16" s="122"/>
    </row>
    <row r="17" spans="1:21" ht="48" customHeight="1" x14ac:dyDescent="0.25">
      <c r="A17" s="122"/>
      <c r="B17" s="373"/>
      <c r="C17" s="506"/>
      <c r="D17" s="528"/>
      <c r="E17" s="494"/>
      <c r="F17" s="494"/>
      <c r="G17" s="536"/>
      <c r="H17" s="494"/>
      <c r="I17" s="175"/>
      <c r="J17" s="541"/>
      <c r="K17" s="494"/>
      <c r="L17" s="494"/>
      <c r="M17" s="533"/>
      <c r="N17" s="513"/>
      <c r="O17" s="497"/>
      <c r="P17" s="502"/>
      <c r="Q17" s="543"/>
      <c r="R17" s="543"/>
      <c r="S17" s="122"/>
      <c r="T17" s="122"/>
      <c r="U17" s="122"/>
    </row>
    <row r="18" spans="1:21" ht="96.75" customHeight="1" thickBot="1" x14ac:dyDescent="0.3">
      <c r="A18" s="122"/>
      <c r="B18" s="504"/>
      <c r="C18" s="507"/>
      <c r="D18" s="529"/>
      <c r="E18" s="495"/>
      <c r="F18" s="495"/>
      <c r="G18" s="537"/>
      <c r="H18" s="495"/>
      <c r="I18" s="175"/>
      <c r="J18" s="541"/>
      <c r="K18" s="495"/>
      <c r="L18" s="495"/>
      <c r="M18" s="534"/>
      <c r="N18" s="513"/>
      <c r="O18" s="497"/>
      <c r="P18" s="503"/>
      <c r="Q18" s="543"/>
      <c r="R18" s="543"/>
      <c r="S18" s="122"/>
      <c r="T18" s="122"/>
      <c r="U18" s="122"/>
    </row>
    <row r="19" spans="1:21" ht="48" customHeight="1" x14ac:dyDescent="0.25">
      <c r="A19" s="122"/>
      <c r="B19" s="382">
        <v>2</v>
      </c>
      <c r="C19" s="505"/>
      <c r="D19" s="508"/>
      <c r="E19" s="505"/>
      <c r="F19" s="493"/>
      <c r="G19" s="536"/>
      <c r="H19" s="516"/>
      <c r="I19" s="175"/>
      <c r="J19" s="541"/>
      <c r="K19" s="516"/>
      <c r="L19" s="519"/>
      <c r="M19" s="522"/>
      <c r="N19" s="513"/>
      <c r="O19" s="496"/>
      <c r="P19" s="501"/>
      <c r="Q19" s="543"/>
      <c r="R19" s="547"/>
      <c r="S19" s="122"/>
      <c r="T19" s="122"/>
      <c r="U19" s="122"/>
    </row>
    <row r="20" spans="1:21" ht="48" customHeight="1" x14ac:dyDescent="0.25">
      <c r="A20" s="122"/>
      <c r="B20" s="373"/>
      <c r="C20" s="506"/>
      <c r="D20" s="509"/>
      <c r="E20" s="506"/>
      <c r="F20" s="494"/>
      <c r="G20" s="538"/>
      <c r="H20" s="517"/>
      <c r="I20" s="175"/>
      <c r="J20" s="541"/>
      <c r="K20" s="517"/>
      <c r="L20" s="520"/>
      <c r="M20" s="523"/>
      <c r="N20" s="513"/>
      <c r="O20" s="497"/>
      <c r="P20" s="502"/>
      <c r="Q20" s="543"/>
      <c r="R20" s="543"/>
      <c r="S20" s="122"/>
      <c r="T20" s="122"/>
      <c r="U20" s="122"/>
    </row>
    <row r="21" spans="1:21" ht="56.25" customHeight="1" x14ac:dyDescent="0.25">
      <c r="A21" s="122"/>
      <c r="B21" s="373"/>
      <c r="C21" s="506"/>
      <c r="D21" s="509"/>
      <c r="E21" s="506"/>
      <c r="F21" s="494"/>
      <c r="G21" s="538"/>
      <c r="H21" s="517"/>
      <c r="I21" s="513"/>
      <c r="J21" s="541"/>
      <c r="K21" s="517"/>
      <c r="L21" s="520"/>
      <c r="M21" s="523"/>
      <c r="N21" s="513"/>
      <c r="O21" s="497"/>
      <c r="P21" s="502"/>
      <c r="Q21" s="543"/>
      <c r="R21" s="543"/>
      <c r="S21" s="122"/>
      <c r="T21" s="122"/>
      <c r="U21" s="122"/>
    </row>
    <row r="22" spans="1:21" ht="56.25" customHeight="1" x14ac:dyDescent="0.25">
      <c r="A22" s="122"/>
      <c r="B22" s="373"/>
      <c r="C22" s="506"/>
      <c r="D22" s="509"/>
      <c r="E22" s="506"/>
      <c r="F22" s="494"/>
      <c r="G22" s="538"/>
      <c r="H22" s="517"/>
      <c r="I22" s="513"/>
      <c r="J22" s="541"/>
      <c r="K22" s="517"/>
      <c r="L22" s="520"/>
      <c r="M22" s="523"/>
      <c r="N22" s="513"/>
      <c r="O22" s="497"/>
      <c r="P22" s="502"/>
      <c r="Q22" s="543"/>
      <c r="R22" s="543"/>
      <c r="S22" s="122"/>
      <c r="T22" s="122"/>
      <c r="U22" s="122"/>
    </row>
    <row r="23" spans="1:21" ht="238.5" customHeight="1" thickBot="1" x14ac:dyDescent="0.3">
      <c r="A23" s="122"/>
      <c r="B23" s="504"/>
      <c r="C23" s="507"/>
      <c r="D23" s="510"/>
      <c r="E23" s="507"/>
      <c r="F23" s="495"/>
      <c r="G23" s="537"/>
      <c r="H23" s="518"/>
      <c r="I23" s="513"/>
      <c r="J23" s="541"/>
      <c r="K23" s="518"/>
      <c r="L23" s="521"/>
      <c r="M23" s="524"/>
      <c r="N23" s="513"/>
      <c r="O23" s="497"/>
      <c r="P23" s="503"/>
      <c r="Q23" s="543"/>
      <c r="R23" s="543"/>
      <c r="S23" s="122"/>
      <c r="T23" s="122"/>
      <c r="U23" s="122"/>
    </row>
    <row r="24" spans="1:21" ht="126.75" customHeight="1" x14ac:dyDescent="0.25">
      <c r="A24" s="122"/>
      <c r="B24" s="382">
        <v>3</v>
      </c>
      <c r="C24" s="505"/>
      <c r="D24" s="508"/>
      <c r="E24" s="505"/>
      <c r="F24" s="493"/>
      <c r="G24" s="187"/>
      <c r="H24" s="516"/>
      <c r="I24" s="175"/>
      <c r="J24" s="541"/>
      <c r="K24" s="516"/>
      <c r="L24" s="519"/>
      <c r="M24" s="522"/>
      <c r="N24" s="513"/>
      <c r="O24" s="496"/>
      <c r="P24" s="501"/>
      <c r="Q24" s="543"/>
      <c r="R24" s="547"/>
      <c r="S24" s="122"/>
      <c r="T24" s="122"/>
      <c r="U24" s="122"/>
    </row>
    <row r="25" spans="1:21" ht="47.25" customHeight="1" x14ac:dyDescent="0.25">
      <c r="A25" s="122"/>
      <c r="B25" s="373"/>
      <c r="C25" s="506"/>
      <c r="D25" s="509"/>
      <c r="E25" s="506"/>
      <c r="F25" s="494"/>
      <c r="G25" s="188"/>
      <c r="H25" s="517"/>
      <c r="I25" s="175"/>
      <c r="J25" s="541"/>
      <c r="K25" s="517"/>
      <c r="L25" s="520"/>
      <c r="M25" s="523"/>
      <c r="N25" s="513"/>
      <c r="O25" s="497"/>
      <c r="P25" s="502"/>
      <c r="Q25" s="543"/>
      <c r="R25" s="543"/>
      <c r="S25" s="122"/>
      <c r="T25" s="122"/>
      <c r="U25" s="122"/>
    </row>
    <row r="26" spans="1:21" ht="105.75" customHeight="1" x14ac:dyDescent="0.25">
      <c r="A26" s="122"/>
      <c r="B26" s="373"/>
      <c r="C26" s="506"/>
      <c r="D26" s="509"/>
      <c r="E26" s="506"/>
      <c r="F26" s="494"/>
      <c r="G26" s="188"/>
      <c r="H26" s="517"/>
      <c r="I26" s="175"/>
      <c r="J26" s="541"/>
      <c r="K26" s="517"/>
      <c r="L26" s="520"/>
      <c r="M26" s="523"/>
      <c r="N26" s="513"/>
      <c r="O26" s="497"/>
      <c r="P26" s="502"/>
      <c r="Q26" s="543"/>
      <c r="R26" s="543"/>
      <c r="S26" s="122"/>
      <c r="T26" s="122"/>
      <c r="U26" s="122"/>
    </row>
    <row r="27" spans="1:21" ht="55.5" customHeight="1" x14ac:dyDescent="0.25">
      <c r="A27" s="122"/>
      <c r="B27" s="373"/>
      <c r="C27" s="506"/>
      <c r="D27" s="509"/>
      <c r="E27" s="506"/>
      <c r="F27" s="494"/>
      <c r="G27" s="188"/>
      <c r="H27" s="517"/>
      <c r="I27" s="513"/>
      <c r="J27" s="541"/>
      <c r="K27" s="517"/>
      <c r="L27" s="520"/>
      <c r="M27" s="523"/>
      <c r="N27" s="513"/>
      <c r="O27" s="497"/>
      <c r="P27" s="502"/>
      <c r="Q27" s="543"/>
      <c r="R27" s="543"/>
      <c r="S27" s="122"/>
      <c r="T27" s="122"/>
      <c r="U27" s="122"/>
    </row>
    <row r="28" spans="1:21" ht="55.5" customHeight="1" x14ac:dyDescent="0.25">
      <c r="A28" s="122"/>
      <c r="B28" s="373"/>
      <c r="C28" s="506"/>
      <c r="D28" s="509"/>
      <c r="E28" s="506"/>
      <c r="F28" s="494"/>
      <c r="G28" s="188"/>
      <c r="H28" s="517"/>
      <c r="I28" s="513"/>
      <c r="J28" s="541"/>
      <c r="K28" s="517"/>
      <c r="L28" s="520"/>
      <c r="M28" s="523"/>
      <c r="N28" s="513"/>
      <c r="O28" s="497"/>
      <c r="P28" s="502"/>
      <c r="Q28" s="543"/>
      <c r="R28" s="543"/>
      <c r="S28" s="122"/>
      <c r="T28" s="122"/>
      <c r="U28" s="122"/>
    </row>
    <row r="29" spans="1:21" ht="69.75" customHeight="1" thickBot="1" x14ac:dyDescent="0.3">
      <c r="A29" s="122"/>
      <c r="B29" s="504"/>
      <c r="C29" s="507"/>
      <c r="D29" s="510"/>
      <c r="E29" s="507"/>
      <c r="F29" s="495"/>
      <c r="G29" s="188"/>
      <c r="H29" s="518"/>
      <c r="I29" s="513"/>
      <c r="J29" s="541"/>
      <c r="K29" s="518"/>
      <c r="L29" s="521"/>
      <c r="M29" s="524"/>
      <c r="N29" s="513"/>
      <c r="O29" s="497"/>
      <c r="P29" s="503"/>
      <c r="Q29" s="543"/>
      <c r="R29" s="543"/>
      <c r="S29" s="122"/>
      <c r="T29" s="122"/>
      <c r="U29" s="122"/>
    </row>
    <row r="30" spans="1:21" ht="39.75" customHeight="1" x14ac:dyDescent="0.25">
      <c r="A30" s="122"/>
      <c r="B30" s="382">
        <v>4</v>
      </c>
      <c r="C30" s="505"/>
      <c r="D30" s="508"/>
      <c r="E30" s="505"/>
      <c r="F30" s="493"/>
      <c r="G30" s="536"/>
      <c r="H30" s="516"/>
      <c r="I30" s="175"/>
      <c r="J30" s="541"/>
      <c r="K30" s="516"/>
      <c r="L30" s="519"/>
      <c r="M30" s="522"/>
      <c r="N30" s="513"/>
      <c r="O30" s="496"/>
      <c r="P30" s="501"/>
      <c r="Q30" s="543"/>
      <c r="R30" s="545"/>
      <c r="S30" s="122"/>
      <c r="T30" s="122"/>
      <c r="U30" s="122"/>
    </row>
    <row r="31" spans="1:21" ht="39.75" customHeight="1" x14ac:dyDescent="0.25">
      <c r="A31" s="122"/>
      <c r="B31" s="373"/>
      <c r="C31" s="506"/>
      <c r="D31" s="509"/>
      <c r="E31" s="506"/>
      <c r="F31" s="494"/>
      <c r="G31" s="538"/>
      <c r="H31" s="517"/>
      <c r="I31" s="175"/>
      <c r="J31" s="541"/>
      <c r="K31" s="517"/>
      <c r="L31" s="520"/>
      <c r="M31" s="523"/>
      <c r="N31" s="513"/>
      <c r="O31" s="497"/>
      <c r="P31" s="502"/>
      <c r="Q31" s="543"/>
      <c r="R31" s="543"/>
      <c r="S31" s="122"/>
      <c r="T31" s="122"/>
      <c r="U31" s="122"/>
    </row>
    <row r="32" spans="1:21" ht="39.75" customHeight="1" x14ac:dyDescent="0.25">
      <c r="A32" s="122"/>
      <c r="B32" s="373"/>
      <c r="C32" s="506"/>
      <c r="D32" s="509"/>
      <c r="E32" s="506"/>
      <c r="F32" s="494"/>
      <c r="G32" s="538"/>
      <c r="H32" s="517"/>
      <c r="I32" s="175"/>
      <c r="J32" s="541"/>
      <c r="K32" s="517"/>
      <c r="L32" s="520"/>
      <c r="M32" s="523"/>
      <c r="N32" s="513"/>
      <c r="O32" s="497"/>
      <c r="P32" s="502"/>
      <c r="Q32" s="543"/>
      <c r="R32" s="543"/>
      <c r="S32" s="122"/>
      <c r="T32" s="122"/>
      <c r="U32" s="122"/>
    </row>
    <row r="33" spans="1:21" ht="39" customHeight="1" x14ac:dyDescent="0.25">
      <c r="A33" s="122"/>
      <c r="B33" s="373"/>
      <c r="C33" s="506"/>
      <c r="D33" s="509"/>
      <c r="E33" s="506"/>
      <c r="F33" s="494"/>
      <c r="G33" s="538"/>
      <c r="H33" s="517"/>
      <c r="I33" s="513"/>
      <c r="J33" s="541"/>
      <c r="K33" s="517"/>
      <c r="L33" s="520"/>
      <c r="M33" s="523"/>
      <c r="N33" s="513"/>
      <c r="O33" s="497"/>
      <c r="P33" s="502"/>
      <c r="Q33" s="543"/>
      <c r="R33" s="543"/>
      <c r="S33" s="122"/>
      <c r="T33" s="122"/>
      <c r="U33" s="122"/>
    </row>
    <row r="34" spans="1:21" ht="106.5" customHeight="1" x14ac:dyDescent="0.25">
      <c r="A34" s="122"/>
      <c r="B34" s="373"/>
      <c r="C34" s="506"/>
      <c r="D34" s="509"/>
      <c r="E34" s="506"/>
      <c r="F34" s="494"/>
      <c r="G34" s="537"/>
      <c r="H34" s="517"/>
      <c r="I34" s="539"/>
      <c r="J34" s="542"/>
      <c r="K34" s="517"/>
      <c r="L34" s="520"/>
      <c r="M34" s="523"/>
      <c r="N34" s="539"/>
      <c r="O34" s="497"/>
      <c r="P34" s="502"/>
      <c r="Q34" s="544"/>
      <c r="R34" s="544"/>
      <c r="S34" s="122"/>
      <c r="T34" s="122"/>
      <c r="U34" s="122"/>
    </row>
    <row r="35" spans="1:21" ht="39" hidden="1" customHeight="1" x14ac:dyDescent="0.25">
      <c r="A35" s="122"/>
      <c r="B35" s="425">
        <v>5</v>
      </c>
      <c r="C35" s="514"/>
      <c r="D35" s="514"/>
      <c r="E35" s="514"/>
      <c r="F35" s="514"/>
      <c r="G35" s="188"/>
      <c r="H35" s="515"/>
      <c r="I35" s="184"/>
      <c r="J35" s="541"/>
      <c r="K35" s="515"/>
      <c r="L35" s="548"/>
      <c r="M35" s="549"/>
      <c r="N35" s="550"/>
      <c r="O35" s="551">
        <f>IF(SUM(K35,N35)&gt;100%,"NO PERMITIDO",SUM(K35,N35))</f>
        <v>0</v>
      </c>
      <c r="P35" s="552">
        <f>H35*O35/100%</f>
        <v>0</v>
      </c>
      <c r="Q35" s="543"/>
      <c r="R35" s="543"/>
      <c r="S35" s="122"/>
      <c r="T35" s="122"/>
      <c r="U35" s="122"/>
    </row>
    <row r="36" spans="1:21" ht="39" hidden="1" customHeight="1" x14ac:dyDescent="0.25">
      <c r="A36" s="122"/>
      <c r="B36" s="425"/>
      <c r="C36" s="514"/>
      <c r="D36" s="514"/>
      <c r="E36" s="514"/>
      <c r="F36" s="514"/>
      <c r="G36" s="189"/>
      <c r="H36" s="515"/>
      <c r="I36" s="184"/>
      <c r="J36" s="541"/>
      <c r="K36" s="515"/>
      <c r="L36" s="548"/>
      <c r="M36" s="549"/>
      <c r="N36" s="550"/>
      <c r="O36" s="551"/>
      <c r="P36" s="552"/>
      <c r="Q36" s="543"/>
      <c r="R36" s="543"/>
      <c r="S36" s="122"/>
      <c r="T36" s="122"/>
      <c r="U36" s="122"/>
    </row>
    <row r="37" spans="1:21" ht="39" hidden="1" customHeight="1" x14ac:dyDescent="0.25">
      <c r="A37" s="122"/>
      <c r="B37" s="425"/>
      <c r="C37" s="514"/>
      <c r="D37" s="514"/>
      <c r="E37" s="514"/>
      <c r="F37" s="514"/>
      <c r="G37" s="188"/>
      <c r="H37" s="515"/>
      <c r="I37" s="184"/>
      <c r="J37" s="541"/>
      <c r="K37" s="515"/>
      <c r="L37" s="548"/>
      <c r="M37" s="549"/>
      <c r="N37" s="550"/>
      <c r="O37" s="551"/>
      <c r="P37" s="552"/>
      <c r="Q37" s="543"/>
      <c r="R37" s="543"/>
      <c r="S37" s="122"/>
      <c r="T37" s="122"/>
      <c r="U37" s="122"/>
    </row>
    <row r="38" spans="1:21" ht="39" hidden="1" customHeight="1" x14ac:dyDescent="0.25">
      <c r="A38" s="122"/>
      <c r="B38" s="425"/>
      <c r="C38" s="514"/>
      <c r="D38" s="514"/>
      <c r="E38" s="514"/>
      <c r="F38" s="514"/>
      <c r="G38" s="189"/>
      <c r="H38" s="515"/>
      <c r="I38" s="513"/>
      <c r="J38" s="541"/>
      <c r="K38" s="515"/>
      <c r="L38" s="548"/>
      <c r="M38" s="549"/>
      <c r="N38" s="550"/>
      <c r="O38" s="551"/>
      <c r="P38" s="552"/>
      <c r="Q38" s="543"/>
      <c r="R38" s="543"/>
      <c r="S38" s="122"/>
      <c r="T38" s="122"/>
      <c r="U38" s="122"/>
    </row>
    <row r="39" spans="1:21" ht="138" hidden="1" customHeight="1" x14ac:dyDescent="0.25">
      <c r="A39" s="122"/>
      <c r="B39" s="425"/>
      <c r="C39" s="514"/>
      <c r="D39" s="514"/>
      <c r="E39" s="514"/>
      <c r="F39" s="514"/>
      <c r="G39" s="189"/>
      <c r="H39" s="515"/>
      <c r="I39" s="513"/>
      <c r="J39" s="541"/>
      <c r="K39" s="515"/>
      <c r="L39" s="548"/>
      <c r="M39" s="549"/>
      <c r="N39" s="550"/>
      <c r="O39" s="551"/>
      <c r="P39" s="552"/>
      <c r="Q39" s="543"/>
      <c r="R39" s="543"/>
      <c r="S39" s="122"/>
      <c r="T39" s="122"/>
      <c r="U39" s="122"/>
    </row>
    <row r="40" spans="1:21" ht="138" hidden="1" customHeight="1" x14ac:dyDescent="0.25">
      <c r="A40" s="122"/>
      <c r="B40" s="425"/>
      <c r="C40" s="514"/>
      <c r="D40" s="514"/>
      <c r="E40" s="514"/>
      <c r="F40" s="514"/>
      <c r="G40" s="189"/>
      <c r="H40" s="515"/>
      <c r="I40" s="184"/>
      <c r="J40" s="541"/>
      <c r="K40" s="515"/>
      <c r="L40" s="548"/>
      <c r="M40" s="549"/>
      <c r="N40" s="550"/>
      <c r="O40" s="551"/>
      <c r="P40" s="552"/>
      <c r="Q40" s="543"/>
      <c r="R40" s="543"/>
      <c r="S40" s="122"/>
      <c r="T40" s="122"/>
      <c r="U40" s="122"/>
    </row>
    <row r="41" spans="1:21" ht="77.25" hidden="1" customHeight="1" x14ac:dyDescent="0.25">
      <c r="A41" s="122"/>
      <c r="B41" s="425"/>
      <c r="C41" s="514"/>
      <c r="D41" s="514"/>
      <c r="E41" s="514"/>
      <c r="F41" s="514"/>
      <c r="G41" s="189"/>
      <c r="H41" s="515"/>
      <c r="I41" s="184"/>
      <c r="J41" s="541"/>
      <c r="K41" s="515"/>
      <c r="L41" s="548"/>
      <c r="M41" s="549"/>
      <c r="N41" s="550"/>
      <c r="O41" s="551"/>
      <c r="P41" s="552"/>
      <c r="Q41" s="543"/>
      <c r="R41" s="543"/>
      <c r="S41" s="122"/>
      <c r="T41" s="122"/>
      <c r="U41" s="122"/>
    </row>
    <row r="42" spans="1:21" ht="27" customHeight="1" thickBot="1" x14ac:dyDescent="0.35">
      <c r="A42" s="122"/>
      <c r="B42" s="192" t="s">
        <v>48</v>
      </c>
      <c r="C42" s="190"/>
      <c r="D42" s="190"/>
      <c r="E42" s="191"/>
      <c r="F42" s="191"/>
      <c r="G42" s="191"/>
      <c r="H42" s="193">
        <f>IF(SUM(H14:H39)&gt;100%,"supera el 100%",SUM(H14:H39))</f>
        <v>0</v>
      </c>
      <c r="I42" s="194"/>
      <c r="J42" s="194"/>
      <c r="K42" s="194"/>
      <c r="L42" s="195"/>
      <c r="M42" s="195"/>
      <c r="N42" s="194"/>
      <c r="O42" s="195"/>
      <c r="P42" s="196">
        <v>1</v>
      </c>
      <c r="Q42" s="62"/>
      <c r="R42" s="76"/>
      <c r="S42" s="122"/>
      <c r="T42" s="122"/>
      <c r="U42" s="122"/>
    </row>
    <row r="43" spans="1:21" ht="27" customHeight="1" x14ac:dyDescent="0.25">
      <c r="A43" s="122"/>
      <c r="B43" s="498" t="s">
        <v>119</v>
      </c>
      <c r="C43" s="499"/>
      <c r="D43" s="499"/>
      <c r="E43" s="499"/>
      <c r="F43" s="499"/>
      <c r="G43" s="499"/>
      <c r="H43" s="499"/>
      <c r="I43" s="499"/>
      <c r="J43" s="499"/>
      <c r="K43" s="499"/>
      <c r="L43" s="499"/>
      <c r="M43" s="499"/>
      <c r="N43" s="499"/>
      <c r="O43" s="500"/>
      <c r="P43" s="71">
        <v>0</v>
      </c>
      <c r="Q43" s="400"/>
      <c r="R43" s="401"/>
      <c r="S43" s="122"/>
      <c r="T43" s="122"/>
      <c r="U43" s="122"/>
    </row>
    <row r="44" spans="1:21" ht="27" customHeight="1" x14ac:dyDescent="0.25">
      <c r="A44" s="122"/>
      <c r="B44" s="72"/>
      <c r="C44" s="69"/>
      <c r="D44" s="69"/>
      <c r="E44" s="69"/>
      <c r="F44" s="69"/>
      <c r="G44" s="69"/>
      <c r="H44" s="69"/>
      <c r="I44" s="69"/>
      <c r="J44" s="69"/>
      <c r="K44" s="69"/>
      <c r="L44" s="69"/>
      <c r="M44" s="68"/>
      <c r="N44" s="68"/>
      <c r="O44" s="68"/>
      <c r="P44" s="70">
        <f>SUM(P42:P43)</f>
        <v>1</v>
      </c>
      <c r="Q44" s="400"/>
      <c r="R44" s="401"/>
      <c r="S44" s="122"/>
      <c r="T44" s="122"/>
      <c r="U44" s="122"/>
    </row>
    <row r="45" spans="1:21" ht="27" customHeight="1" x14ac:dyDescent="0.25">
      <c r="A45" s="122"/>
      <c r="B45" s="73"/>
      <c r="C45" s="67"/>
      <c r="D45" s="67"/>
      <c r="E45" s="67"/>
      <c r="F45" s="68"/>
      <c r="G45" s="68"/>
      <c r="H45" s="68"/>
      <c r="I45" s="68"/>
      <c r="J45" s="68"/>
      <c r="K45" s="68"/>
      <c r="L45" s="68"/>
      <c r="M45" s="68"/>
      <c r="N45" s="68"/>
      <c r="O45" s="68"/>
      <c r="P45" s="68"/>
      <c r="Q45" s="400"/>
      <c r="R45" s="401"/>
      <c r="S45" s="122"/>
      <c r="T45" s="122"/>
      <c r="U45" s="122"/>
    </row>
    <row r="46" spans="1:21" ht="29.25" customHeight="1" thickBot="1" x14ac:dyDescent="0.3">
      <c r="A46" s="122"/>
      <c r="B46" s="127"/>
      <c r="C46" s="128"/>
      <c r="D46" s="74"/>
      <c r="E46" s="74"/>
      <c r="F46" s="128"/>
      <c r="G46" s="128"/>
      <c r="H46" s="74"/>
      <c r="I46" s="74"/>
      <c r="J46" s="74"/>
      <c r="K46" s="74"/>
      <c r="L46" s="74"/>
      <c r="M46" s="74"/>
      <c r="N46" s="74"/>
      <c r="O46" s="74"/>
      <c r="P46" s="129"/>
      <c r="Q46" s="74"/>
      <c r="R46" s="130"/>
      <c r="S46" s="122"/>
      <c r="T46" s="122"/>
      <c r="U46" s="122"/>
    </row>
    <row r="47" spans="1:21" ht="48.75" customHeight="1" x14ac:dyDescent="0.25">
      <c r="A47" s="122"/>
      <c r="B47" s="127"/>
      <c r="C47" s="162" t="s">
        <v>120</v>
      </c>
      <c r="D47" s="511"/>
      <c r="E47" s="511"/>
      <c r="F47" s="74"/>
      <c r="G47" s="405"/>
      <c r="H47" s="406"/>
      <c r="I47" s="406"/>
      <c r="J47" s="407"/>
      <c r="K47" s="131"/>
      <c r="L47" s="408"/>
      <c r="M47" s="409"/>
      <c r="N47" s="409"/>
      <c r="O47" s="410"/>
      <c r="P47" s="132"/>
      <c r="Q47" s="133"/>
      <c r="R47" s="134"/>
      <c r="S47" s="122"/>
      <c r="T47" s="122"/>
      <c r="U47" s="122"/>
    </row>
    <row r="48" spans="1:21" ht="48" customHeight="1" thickBot="1" x14ac:dyDescent="0.3">
      <c r="A48" s="122"/>
      <c r="B48" s="127"/>
      <c r="C48" s="162" t="s">
        <v>121</v>
      </c>
      <c r="D48" s="512"/>
      <c r="E48" s="512"/>
      <c r="F48" s="74"/>
      <c r="G48" s="391" t="s">
        <v>277</v>
      </c>
      <c r="H48" s="392"/>
      <c r="I48" s="392"/>
      <c r="J48" s="393"/>
      <c r="K48" s="131"/>
      <c r="L48" s="394" t="s">
        <v>122</v>
      </c>
      <c r="M48" s="395"/>
      <c r="N48" s="395"/>
      <c r="O48" s="396"/>
      <c r="P48" s="135"/>
      <c r="Q48" s="136"/>
      <c r="R48" s="137"/>
      <c r="S48" s="122"/>
      <c r="T48" s="122"/>
      <c r="U48" s="122"/>
    </row>
    <row r="49" spans="1:21" ht="27" thickBot="1" x14ac:dyDescent="0.3">
      <c r="A49" s="122"/>
      <c r="B49" s="138"/>
      <c r="C49" s="139"/>
      <c r="D49" s="75"/>
      <c r="E49" s="75"/>
      <c r="F49" s="75"/>
      <c r="G49" s="75"/>
      <c r="H49" s="75"/>
      <c r="I49" s="75"/>
      <c r="J49" s="75"/>
      <c r="K49" s="75"/>
      <c r="L49" s="75"/>
      <c r="M49" s="75"/>
      <c r="N49" s="75"/>
      <c r="O49" s="75"/>
      <c r="P49" s="140"/>
      <c r="Q49" s="75"/>
      <c r="R49" s="141"/>
      <c r="S49" s="122"/>
      <c r="T49" s="122"/>
      <c r="U49" s="122"/>
    </row>
    <row r="50" spans="1:21" ht="26.25" x14ac:dyDescent="0.25">
      <c r="A50" s="122"/>
      <c r="B50" s="122"/>
      <c r="C50" s="122"/>
      <c r="D50" s="122"/>
      <c r="E50" s="122"/>
      <c r="F50" s="122"/>
      <c r="G50" s="122"/>
      <c r="H50" s="122"/>
      <c r="I50" s="122"/>
      <c r="J50" s="122"/>
      <c r="K50" s="122"/>
      <c r="L50" s="122"/>
      <c r="M50" s="122"/>
      <c r="N50" s="122"/>
      <c r="O50" s="122"/>
      <c r="P50" s="122"/>
      <c r="Q50" s="122"/>
      <c r="R50" s="122"/>
      <c r="S50" s="122"/>
      <c r="T50" s="122"/>
      <c r="U50" s="122"/>
    </row>
    <row r="51" spans="1:21" ht="26.25" x14ac:dyDescent="0.25">
      <c r="A51" s="122"/>
      <c r="B51" s="122"/>
      <c r="C51" s="122"/>
      <c r="D51" s="122"/>
      <c r="E51" s="122"/>
      <c r="F51" s="122"/>
      <c r="G51" s="122"/>
      <c r="H51" s="122"/>
      <c r="I51" s="122"/>
      <c r="J51" s="122"/>
      <c r="K51" s="122"/>
      <c r="L51" s="122"/>
      <c r="M51" s="122"/>
      <c r="N51" s="122"/>
      <c r="O51" s="122"/>
      <c r="P51" s="122"/>
      <c r="Q51" s="122"/>
      <c r="R51" s="122"/>
      <c r="S51" s="122"/>
      <c r="T51" s="122"/>
      <c r="U51" s="122"/>
    </row>
  </sheetData>
  <mergeCells count="117">
    <mergeCell ref="R35:R41"/>
    <mergeCell ref="J35:J41"/>
    <mergeCell ref="K35:K41"/>
    <mergeCell ref="L35:L41"/>
    <mergeCell ref="M35:M41"/>
    <mergeCell ref="N35:N41"/>
    <mergeCell ref="O35:O41"/>
    <mergeCell ref="P35:P41"/>
    <mergeCell ref="Q35:Q41"/>
    <mergeCell ref="J12:N12"/>
    <mergeCell ref="J14:J18"/>
    <mergeCell ref="J19:J23"/>
    <mergeCell ref="J24:J29"/>
    <mergeCell ref="J30:J34"/>
    <mergeCell ref="Q30:Q34"/>
    <mergeCell ref="R30:R34"/>
    <mergeCell ref="O19:O23"/>
    <mergeCell ref="P19:P23"/>
    <mergeCell ref="O24:O29"/>
    <mergeCell ref="O30:O34"/>
    <mergeCell ref="P24:P29"/>
    <mergeCell ref="P30:P34"/>
    <mergeCell ref="Q14:Q18"/>
    <mergeCell ref="R14:R18"/>
    <mergeCell ref="Q19:Q23"/>
    <mergeCell ref="R19:R23"/>
    <mergeCell ref="Q24:Q29"/>
    <mergeCell ref="R24:R29"/>
    <mergeCell ref="N24:N29"/>
    <mergeCell ref="N30:N34"/>
    <mergeCell ref="M30:M34"/>
    <mergeCell ref="H24:H29"/>
    <mergeCell ref="K24:K29"/>
    <mergeCell ref="L24:L29"/>
    <mergeCell ref="M24:M29"/>
    <mergeCell ref="B24:B29"/>
    <mergeCell ref="C24:C29"/>
    <mergeCell ref="D24:D29"/>
    <mergeCell ref="E24:E29"/>
    <mergeCell ref="I27:I29"/>
    <mergeCell ref="I33:I34"/>
    <mergeCell ref="B30:B34"/>
    <mergeCell ref="C30:C34"/>
    <mergeCell ref="D30:D34"/>
    <mergeCell ref="E30:E34"/>
    <mergeCell ref="F30:F34"/>
    <mergeCell ref="H30:H34"/>
    <mergeCell ref="K30:K34"/>
    <mergeCell ref="L30:L34"/>
    <mergeCell ref="G30:G34"/>
    <mergeCell ref="E19:E23"/>
    <mergeCell ref="F19:F23"/>
    <mergeCell ref="H19:H23"/>
    <mergeCell ref="K19:K23"/>
    <mergeCell ref="L19:L23"/>
    <mergeCell ref="M19:M23"/>
    <mergeCell ref="N19:N23"/>
    <mergeCell ref="B14:B18"/>
    <mergeCell ref="C14:C18"/>
    <mergeCell ref="D14:D18"/>
    <mergeCell ref="E14:E18"/>
    <mergeCell ref="F14:F18"/>
    <mergeCell ref="H14:H18"/>
    <mergeCell ref="K14:K18"/>
    <mergeCell ref="L14:L18"/>
    <mergeCell ref="M14:M18"/>
    <mergeCell ref="N14:N18"/>
    <mergeCell ref="I14:I15"/>
    <mergeCell ref="I21:I23"/>
    <mergeCell ref="G17:G18"/>
    <mergeCell ref="G19:G23"/>
    <mergeCell ref="L47:O47"/>
    <mergeCell ref="L48:O48"/>
    <mergeCell ref="D47:E47"/>
    <mergeCell ref="D48:E48"/>
    <mergeCell ref="G48:J48"/>
    <mergeCell ref="G47:J47"/>
    <mergeCell ref="I38:I39"/>
    <mergeCell ref="B35:B41"/>
    <mergeCell ref="C35:C41"/>
    <mergeCell ref="D35:D41"/>
    <mergeCell ref="E35:E41"/>
    <mergeCell ref="F35:F41"/>
    <mergeCell ref="H35:H41"/>
    <mergeCell ref="H12:I13"/>
    <mergeCell ref="Q43:R45"/>
    <mergeCell ref="H2:H3"/>
    <mergeCell ref="K11:N11"/>
    <mergeCell ref="G12:G13"/>
    <mergeCell ref="F2:F3"/>
    <mergeCell ref="O11:R11"/>
    <mergeCell ref="F12:F13"/>
    <mergeCell ref="P12:P13"/>
    <mergeCell ref="Q12:R12"/>
    <mergeCell ref="B10:R10"/>
    <mergeCell ref="B11:H11"/>
    <mergeCell ref="B12:B13"/>
    <mergeCell ref="E12:E13"/>
    <mergeCell ref="C12:C13"/>
    <mergeCell ref="D12:D13"/>
    <mergeCell ref="O12:O13"/>
    <mergeCell ref="F24:F29"/>
    <mergeCell ref="O14:O18"/>
    <mergeCell ref="B43:O43"/>
    <mergeCell ref="P14:P18"/>
    <mergeCell ref="B19:B23"/>
    <mergeCell ref="C19:C23"/>
    <mergeCell ref="D19:D23"/>
    <mergeCell ref="P5:R5"/>
    <mergeCell ref="P7:R7"/>
    <mergeCell ref="P8:R8"/>
    <mergeCell ref="B5:D8"/>
    <mergeCell ref="P6:R6"/>
    <mergeCell ref="E5:O5"/>
    <mergeCell ref="E6:O6"/>
    <mergeCell ref="E7:O7"/>
    <mergeCell ref="E8:O8"/>
  </mergeCells>
  <conditionalFormatting sqref="O14 O19 O24 O30 O35">
    <cfRule type="cellIs" dxfId="4" priority="2" operator="greaterThan">
      <formula>100</formula>
    </cfRule>
  </conditionalFormatting>
  <dataValidations count="1">
    <dataValidation allowBlank="1" showInputMessage="1" showErrorMessage="1" errorTitle="error" error="solo datos númericos" sqref="H14:H35"/>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98" t="s">
        <v>123</v>
      </c>
      <c r="C2" s="298"/>
      <c r="D2" s="298"/>
      <c r="E2" s="298"/>
      <c r="F2" s="574"/>
      <c r="G2" s="574"/>
      <c r="H2" s="574"/>
      <c r="I2" s="574"/>
      <c r="J2" s="574"/>
      <c r="K2" s="574"/>
      <c r="L2" s="574"/>
      <c r="M2" s="574"/>
      <c r="N2" s="574"/>
      <c r="O2" s="574"/>
      <c r="P2" s="574"/>
      <c r="Q2" s="574"/>
      <c r="R2" s="574"/>
    </row>
    <row r="3" spans="1:19" x14ac:dyDescent="0.25">
      <c r="B3" s="308" t="s">
        <v>1</v>
      </c>
      <c r="C3" s="308"/>
      <c r="D3" s="308"/>
      <c r="E3" s="30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302" t="s">
        <v>125</v>
      </c>
      <c r="D9" s="5" t="s">
        <v>126</v>
      </c>
      <c r="F9" s="20"/>
      <c r="G9" s="7"/>
    </row>
    <row r="10" spans="1:19" x14ac:dyDescent="0.25">
      <c r="C10" s="302"/>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75" t="s">
        <v>14</v>
      </c>
      <c r="B15" s="576"/>
      <c r="C15" s="576"/>
      <c r="D15" s="576"/>
      <c r="E15" s="576"/>
      <c r="F15" s="576"/>
      <c r="G15" s="576"/>
      <c r="H15" s="577" t="s">
        <v>129</v>
      </c>
      <c r="I15" s="560"/>
      <c r="J15" s="560"/>
      <c r="K15" s="560"/>
      <c r="L15" s="560"/>
      <c r="M15" s="560"/>
      <c r="N15" s="560"/>
      <c r="O15" s="560"/>
      <c r="P15" s="560"/>
      <c r="Q15" s="560"/>
      <c r="R15" s="561"/>
    </row>
    <row r="16" spans="1:19" ht="28.5" customHeight="1" x14ac:dyDescent="0.25">
      <c r="A16" s="166" t="s">
        <v>17</v>
      </c>
      <c r="B16" s="166" t="s">
        <v>18</v>
      </c>
      <c r="C16" s="177" t="s">
        <v>19</v>
      </c>
      <c r="D16" s="166" t="s">
        <v>20</v>
      </c>
      <c r="E16" s="166" t="s">
        <v>130</v>
      </c>
      <c r="F16" s="166" t="s">
        <v>22</v>
      </c>
      <c r="G16" s="36" t="s">
        <v>23</v>
      </c>
      <c r="H16" s="578" t="s">
        <v>131</v>
      </c>
      <c r="I16" s="579"/>
      <c r="J16" s="579"/>
      <c r="K16" s="580"/>
      <c r="L16" s="166" t="s">
        <v>132</v>
      </c>
      <c r="M16" s="581" t="s">
        <v>133</v>
      </c>
      <c r="N16" s="583" t="s">
        <v>134</v>
      </c>
      <c r="O16" s="585" t="s">
        <v>135</v>
      </c>
      <c r="P16" s="586"/>
      <c r="Q16" s="578" t="s">
        <v>16</v>
      </c>
      <c r="R16" s="580"/>
    </row>
    <row r="17" spans="1:18" ht="30" customHeight="1" x14ac:dyDescent="0.25">
      <c r="A17" s="306" t="s">
        <v>26</v>
      </c>
      <c r="B17" s="307">
        <v>0.3</v>
      </c>
      <c r="C17" s="285" t="s">
        <v>27</v>
      </c>
      <c r="D17" s="10" t="s">
        <v>28</v>
      </c>
      <c r="E17" s="285">
        <v>4</v>
      </c>
      <c r="F17" s="285" t="s">
        <v>29</v>
      </c>
      <c r="G17" s="299" t="s">
        <v>30</v>
      </c>
      <c r="H17" s="163" t="s">
        <v>136</v>
      </c>
      <c r="I17" s="163" t="s">
        <v>137</v>
      </c>
      <c r="J17" s="163" t="s">
        <v>138</v>
      </c>
      <c r="K17" s="163" t="s">
        <v>139</v>
      </c>
      <c r="L17" s="9" t="s">
        <v>140</v>
      </c>
      <c r="M17" s="582"/>
      <c r="N17" s="584"/>
      <c r="O17" s="22" t="s">
        <v>141</v>
      </c>
      <c r="P17" s="22" t="s">
        <v>118</v>
      </c>
      <c r="Q17" s="22" t="s">
        <v>24</v>
      </c>
      <c r="R17" s="164" t="s">
        <v>25</v>
      </c>
    </row>
    <row r="18" spans="1:18" ht="45" customHeight="1" x14ac:dyDescent="0.25">
      <c r="A18" s="306"/>
      <c r="B18" s="306"/>
      <c r="C18" s="286"/>
      <c r="D18" s="11" t="s">
        <v>31</v>
      </c>
      <c r="E18" s="286"/>
      <c r="F18" s="286"/>
      <c r="G18" s="299"/>
      <c r="H18" s="571">
        <v>0.25</v>
      </c>
      <c r="I18" s="562">
        <f>1/E17</f>
        <v>0.25</v>
      </c>
      <c r="J18" s="562"/>
      <c r="K18" s="562"/>
      <c r="L18" s="568">
        <f>SUM(H18:K18)</f>
        <v>0.5</v>
      </c>
      <c r="M18" s="568">
        <f>2*B17/E17</f>
        <v>0.15</v>
      </c>
      <c r="N18" s="565" t="s">
        <v>142</v>
      </c>
      <c r="O18" s="565" t="s">
        <v>143</v>
      </c>
      <c r="P18" s="285" t="s">
        <v>144</v>
      </c>
      <c r="Q18" s="565" t="s">
        <v>145</v>
      </c>
      <c r="R18" s="285"/>
    </row>
    <row r="19" spans="1:18" ht="35.25" customHeight="1" x14ac:dyDescent="0.25">
      <c r="A19" s="306"/>
      <c r="B19" s="306"/>
      <c r="C19" s="286"/>
      <c r="D19" s="11" t="s">
        <v>32</v>
      </c>
      <c r="E19" s="286"/>
      <c r="F19" s="286"/>
      <c r="G19" s="299"/>
      <c r="H19" s="572"/>
      <c r="I19" s="563"/>
      <c r="J19" s="563"/>
      <c r="K19" s="563"/>
      <c r="L19" s="569"/>
      <c r="M19" s="569"/>
      <c r="N19" s="566"/>
      <c r="O19" s="566"/>
      <c r="P19" s="286"/>
      <c r="Q19" s="566"/>
      <c r="R19" s="286"/>
    </row>
    <row r="20" spans="1:18" ht="39.75" customHeight="1" x14ac:dyDescent="0.25">
      <c r="A20" s="306"/>
      <c r="B20" s="306"/>
      <c r="C20" s="287"/>
      <c r="D20" s="11" t="s">
        <v>33</v>
      </c>
      <c r="E20" s="287"/>
      <c r="F20" s="287"/>
      <c r="G20" s="299"/>
      <c r="H20" s="573"/>
      <c r="I20" s="564"/>
      <c r="J20" s="564"/>
      <c r="K20" s="564"/>
      <c r="L20" s="570"/>
      <c r="M20" s="570"/>
      <c r="N20" s="567"/>
      <c r="O20" s="567"/>
      <c r="P20" s="287"/>
      <c r="Q20" s="567"/>
      <c r="R20" s="287"/>
    </row>
    <row r="21" spans="1:18" ht="56.25" customHeight="1" x14ac:dyDescent="0.25">
      <c r="A21" s="295" t="s">
        <v>34</v>
      </c>
      <c r="B21" s="292">
        <v>0.4</v>
      </c>
      <c r="C21" s="285" t="s">
        <v>35</v>
      </c>
      <c r="D21" s="11" t="s">
        <v>146</v>
      </c>
      <c r="E21" s="285">
        <v>20</v>
      </c>
      <c r="F21" s="285" t="s">
        <v>37</v>
      </c>
      <c r="G21" s="285" t="s">
        <v>147</v>
      </c>
      <c r="H21" s="562">
        <v>0.08</v>
      </c>
      <c r="I21" s="562">
        <f>7/E21</f>
        <v>0.35</v>
      </c>
      <c r="J21" s="553"/>
      <c r="K21" s="285"/>
      <c r="L21" s="553">
        <f>+H21+I21+J21+K21</f>
        <v>0.43</v>
      </c>
      <c r="M21" s="553">
        <f>9*B21/E21</f>
        <v>0.18</v>
      </c>
      <c r="N21" s="285"/>
      <c r="O21" s="285"/>
      <c r="P21" s="285"/>
      <c r="Q21" s="285"/>
      <c r="R21" s="289"/>
    </row>
    <row r="22" spans="1:18" ht="47.25" customHeight="1" x14ac:dyDescent="0.25">
      <c r="A22" s="296"/>
      <c r="B22" s="293"/>
      <c r="C22" s="286"/>
      <c r="D22" s="11" t="s">
        <v>39</v>
      </c>
      <c r="E22" s="286"/>
      <c r="F22" s="286"/>
      <c r="G22" s="286"/>
      <c r="H22" s="563"/>
      <c r="I22" s="563"/>
      <c r="J22" s="286"/>
      <c r="K22" s="286"/>
      <c r="L22" s="554"/>
      <c r="M22" s="554"/>
      <c r="N22" s="286"/>
      <c r="O22" s="286"/>
      <c r="P22" s="286"/>
      <c r="Q22" s="286"/>
      <c r="R22" s="290"/>
    </row>
    <row r="23" spans="1:18" ht="57" customHeight="1" x14ac:dyDescent="0.25">
      <c r="A23" s="297"/>
      <c r="B23" s="294"/>
      <c r="C23" s="287"/>
      <c r="D23" s="11" t="s">
        <v>41</v>
      </c>
      <c r="E23" s="286"/>
      <c r="F23" s="287"/>
      <c r="G23" s="287"/>
      <c r="H23" s="564"/>
      <c r="I23" s="564"/>
      <c r="J23" s="287"/>
      <c r="K23" s="287"/>
      <c r="L23" s="555"/>
      <c r="M23" s="555"/>
      <c r="N23" s="287"/>
      <c r="O23" s="287"/>
      <c r="P23" s="287"/>
      <c r="Q23" s="287"/>
      <c r="R23" s="291"/>
    </row>
    <row r="24" spans="1:18" ht="55.5" customHeight="1" x14ac:dyDescent="0.25">
      <c r="A24" s="295" t="s">
        <v>43</v>
      </c>
      <c r="B24" s="292">
        <v>0.3</v>
      </c>
      <c r="C24" s="285" t="s">
        <v>44</v>
      </c>
      <c r="D24" s="11" t="s">
        <v>45</v>
      </c>
      <c r="E24" s="285">
        <v>15</v>
      </c>
      <c r="F24" s="285" t="s">
        <v>29</v>
      </c>
      <c r="G24" s="285" t="s">
        <v>42</v>
      </c>
      <c r="H24" s="562">
        <v>0.1</v>
      </c>
      <c r="I24" s="562">
        <f>5/E24</f>
        <v>0.33333333333333331</v>
      </c>
      <c r="J24" s="285"/>
      <c r="K24" s="285"/>
      <c r="L24" s="553">
        <f>+H24+I24+J24+K24</f>
        <v>0.43333333333333335</v>
      </c>
      <c r="M24" s="553">
        <f>8*B24/E24</f>
        <v>0.16</v>
      </c>
      <c r="N24" s="285"/>
      <c r="O24" s="285"/>
      <c r="P24" s="285"/>
      <c r="Q24" s="285"/>
      <c r="R24" s="285"/>
    </row>
    <row r="25" spans="1:18" ht="39.75" customHeight="1" x14ac:dyDescent="0.25">
      <c r="A25" s="296"/>
      <c r="B25" s="293"/>
      <c r="C25" s="286"/>
      <c r="D25" s="11" t="s">
        <v>46</v>
      </c>
      <c r="E25" s="286"/>
      <c r="F25" s="286"/>
      <c r="G25" s="286"/>
      <c r="H25" s="563"/>
      <c r="I25" s="563"/>
      <c r="J25" s="286"/>
      <c r="K25" s="286"/>
      <c r="L25" s="554"/>
      <c r="M25" s="554"/>
      <c r="N25" s="286"/>
      <c r="O25" s="286"/>
      <c r="P25" s="286"/>
      <c r="Q25" s="286"/>
      <c r="R25" s="286"/>
    </row>
    <row r="26" spans="1:18" ht="39" customHeight="1" x14ac:dyDescent="0.25">
      <c r="A26" s="297"/>
      <c r="B26" s="294"/>
      <c r="C26" s="287"/>
      <c r="D26" s="11" t="s">
        <v>47</v>
      </c>
      <c r="E26" s="287"/>
      <c r="F26" s="287"/>
      <c r="G26" s="287"/>
      <c r="H26" s="564"/>
      <c r="I26" s="564"/>
      <c r="J26" s="287"/>
      <c r="K26" s="287"/>
      <c r="L26" s="555"/>
      <c r="M26" s="555"/>
      <c r="N26" s="287"/>
      <c r="O26" s="287"/>
      <c r="P26" s="287"/>
      <c r="Q26" s="287"/>
      <c r="R26" s="287"/>
    </row>
    <row r="27" spans="1:18" ht="33.75" customHeight="1" x14ac:dyDescent="0.25">
      <c r="A27" s="164" t="s">
        <v>48</v>
      </c>
      <c r="B27" s="165">
        <f>SUM(B17:B26)</f>
        <v>1</v>
      </c>
      <c r="C27" s="165"/>
      <c r="D27" s="5"/>
      <c r="E27" s="5"/>
      <c r="F27" s="5"/>
      <c r="G27" s="11"/>
      <c r="H27" s="165">
        <f>SUM(H18:H26)</f>
        <v>0.43000000000000005</v>
      </c>
      <c r="I27" s="165">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80"/>
      <c r="E29" s="281"/>
      <c r="F29" s="556"/>
      <c r="G29" s="557"/>
      <c r="H29" s="558"/>
      <c r="I29" s="24"/>
      <c r="J29" s="24"/>
      <c r="K29" s="24"/>
      <c r="L29" s="24"/>
      <c r="M29" s="24"/>
      <c r="N29" s="24"/>
      <c r="O29" s="24"/>
      <c r="P29" s="24"/>
      <c r="Q29" s="24"/>
      <c r="R29" s="24"/>
    </row>
    <row r="30" spans="1:18" ht="15.75" thickBot="1" x14ac:dyDescent="0.3">
      <c r="A30" s="13"/>
      <c r="D30" s="278" t="s">
        <v>49</v>
      </c>
      <c r="E30" s="279"/>
      <c r="F30" s="168"/>
      <c r="G30" s="279" t="s">
        <v>50</v>
      </c>
      <c r="H30" s="282"/>
      <c r="I30" s="25"/>
      <c r="J30" s="25"/>
      <c r="K30" s="25"/>
      <c r="L30" s="25"/>
      <c r="M30" s="25"/>
      <c r="N30" s="25"/>
      <c r="O30" s="25"/>
      <c r="P30" s="25"/>
      <c r="Q30" s="25"/>
      <c r="R30" s="25"/>
    </row>
    <row r="31" spans="1:18" ht="15.75" thickBot="1" x14ac:dyDescent="0.3">
      <c r="A31" s="13"/>
    </row>
    <row r="32" spans="1:18" ht="15.75" thickBot="1" x14ac:dyDescent="0.3">
      <c r="A32" s="13"/>
      <c r="B32" s="559" t="s">
        <v>148</v>
      </c>
      <c r="C32" s="560"/>
      <c r="D32" s="560"/>
      <c r="E32" s="560"/>
      <c r="F32" s="560"/>
      <c r="G32" s="560"/>
      <c r="H32" s="56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98" t="s">
        <v>123</v>
      </c>
      <c r="C2" s="298"/>
      <c r="D2" s="298"/>
      <c r="E2" s="298"/>
      <c r="F2" s="574"/>
      <c r="G2" s="574"/>
      <c r="H2" s="574"/>
      <c r="I2" s="574"/>
      <c r="J2" s="574"/>
      <c r="K2" s="574"/>
      <c r="L2" s="574"/>
      <c r="M2" s="574"/>
      <c r="N2" s="574"/>
      <c r="O2" s="574"/>
      <c r="P2" s="574"/>
      <c r="Q2" s="574"/>
      <c r="R2" s="574"/>
    </row>
    <row r="3" spans="1:19" x14ac:dyDescent="0.25">
      <c r="B3" s="308" t="s">
        <v>1</v>
      </c>
      <c r="C3" s="308"/>
      <c r="D3" s="308"/>
      <c r="E3" s="30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302" t="s">
        <v>125</v>
      </c>
      <c r="D9" s="5" t="s">
        <v>126</v>
      </c>
      <c r="F9" s="20"/>
      <c r="G9" s="7"/>
    </row>
    <row r="10" spans="1:19" x14ac:dyDescent="0.25">
      <c r="C10" s="302"/>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75" t="s">
        <v>14</v>
      </c>
      <c r="B15" s="576"/>
      <c r="C15" s="576"/>
      <c r="D15" s="576"/>
      <c r="E15" s="576"/>
      <c r="F15" s="576"/>
      <c r="G15" s="576"/>
      <c r="H15" s="577" t="s">
        <v>129</v>
      </c>
      <c r="I15" s="560"/>
      <c r="J15" s="560"/>
      <c r="K15" s="560"/>
      <c r="L15" s="560"/>
      <c r="M15" s="560"/>
      <c r="N15" s="560"/>
      <c r="O15" s="560"/>
      <c r="P15" s="560"/>
      <c r="Q15" s="560"/>
      <c r="R15" s="561"/>
    </row>
    <row r="16" spans="1:19" ht="28.5" customHeight="1" x14ac:dyDescent="0.25">
      <c r="A16" s="166" t="s">
        <v>17</v>
      </c>
      <c r="B16" s="166" t="s">
        <v>18</v>
      </c>
      <c r="C16" s="177" t="s">
        <v>19</v>
      </c>
      <c r="D16" s="166" t="s">
        <v>20</v>
      </c>
      <c r="E16" s="166" t="s">
        <v>130</v>
      </c>
      <c r="F16" s="166" t="s">
        <v>22</v>
      </c>
      <c r="G16" s="36" t="s">
        <v>23</v>
      </c>
      <c r="H16" s="578" t="s">
        <v>131</v>
      </c>
      <c r="I16" s="579"/>
      <c r="J16" s="579"/>
      <c r="K16" s="580"/>
      <c r="L16" s="166" t="s">
        <v>132</v>
      </c>
      <c r="M16" s="581" t="s">
        <v>133</v>
      </c>
      <c r="N16" s="583" t="s">
        <v>134</v>
      </c>
      <c r="O16" s="585" t="s">
        <v>135</v>
      </c>
      <c r="P16" s="586"/>
      <c r="Q16" s="578" t="s">
        <v>16</v>
      </c>
      <c r="R16" s="580"/>
    </row>
    <row r="17" spans="1:18" ht="30" customHeight="1" x14ac:dyDescent="0.25">
      <c r="A17" s="306" t="s">
        <v>26</v>
      </c>
      <c r="B17" s="307">
        <v>0.3</v>
      </c>
      <c r="C17" s="285" t="s">
        <v>27</v>
      </c>
      <c r="D17" s="10" t="s">
        <v>28</v>
      </c>
      <c r="E17" s="285">
        <v>4</v>
      </c>
      <c r="F17" s="285" t="s">
        <v>29</v>
      </c>
      <c r="G17" s="299" t="s">
        <v>30</v>
      </c>
      <c r="H17" s="163" t="s">
        <v>136</v>
      </c>
      <c r="I17" s="163" t="s">
        <v>137</v>
      </c>
      <c r="J17" s="163" t="s">
        <v>138</v>
      </c>
      <c r="K17" s="163" t="s">
        <v>139</v>
      </c>
      <c r="L17" s="9" t="s">
        <v>140</v>
      </c>
      <c r="M17" s="582"/>
      <c r="N17" s="584"/>
      <c r="O17" s="22" t="s">
        <v>141</v>
      </c>
      <c r="P17" s="22" t="s">
        <v>118</v>
      </c>
      <c r="Q17" s="22" t="s">
        <v>24</v>
      </c>
      <c r="R17" s="164" t="s">
        <v>25</v>
      </c>
    </row>
    <row r="18" spans="1:18" ht="45" customHeight="1" x14ac:dyDescent="0.25">
      <c r="A18" s="306"/>
      <c r="B18" s="306"/>
      <c r="C18" s="286"/>
      <c r="D18" s="11" t="s">
        <v>31</v>
      </c>
      <c r="E18" s="286"/>
      <c r="F18" s="286"/>
      <c r="G18" s="299"/>
      <c r="H18" s="562">
        <f>1/E17</f>
        <v>0.25</v>
      </c>
      <c r="I18" s="562">
        <f>+'Seguimiento 2'!I18:I20</f>
        <v>0.25</v>
      </c>
      <c r="J18" s="562">
        <f>2/E17</f>
        <v>0.5</v>
      </c>
      <c r="K18" s="562"/>
      <c r="L18" s="568">
        <f>+H18+I18+J18</f>
        <v>1</v>
      </c>
      <c r="M18" s="568">
        <f>4*B17/E17</f>
        <v>0.3</v>
      </c>
      <c r="N18" s="565" t="s">
        <v>142</v>
      </c>
      <c r="O18" s="565" t="s">
        <v>143</v>
      </c>
      <c r="P18" s="285" t="s">
        <v>144</v>
      </c>
      <c r="Q18" s="565" t="s">
        <v>145</v>
      </c>
      <c r="R18" s="285"/>
    </row>
    <row r="19" spans="1:18" ht="35.25" customHeight="1" x14ac:dyDescent="0.25">
      <c r="A19" s="306"/>
      <c r="B19" s="306"/>
      <c r="C19" s="286"/>
      <c r="D19" s="11" t="s">
        <v>32</v>
      </c>
      <c r="E19" s="286"/>
      <c r="F19" s="286"/>
      <c r="G19" s="299"/>
      <c r="H19" s="563"/>
      <c r="I19" s="563"/>
      <c r="J19" s="563"/>
      <c r="K19" s="563"/>
      <c r="L19" s="569"/>
      <c r="M19" s="569"/>
      <c r="N19" s="566"/>
      <c r="O19" s="566"/>
      <c r="P19" s="286"/>
      <c r="Q19" s="566"/>
      <c r="R19" s="286"/>
    </row>
    <row r="20" spans="1:18" ht="39.75" customHeight="1" x14ac:dyDescent="0.25">
      <c r="A20" s="306"/>
      <c r="B20" s="306"/>
      <c r="C20" s="287"/>
      <c r="D20" s="11" t="s">
        <v>33</v>
      </c>
      <c r="E20" s="287"/>
      <c r="F20" s="287"/>
      <c r="G20" s="299"/>
      <c r="H20" s="564"/>
      <c r="I20" s="564"/>
      <c r="J20" s="564"/>
      <c r="K20" s="564"/>
      <c r="L20" s="570"/>
      <c r="M20" s="570"/>
      <c r="N20" s="567"/>
      <c r="O20" s="567"/>
      <c r="P20" s="287"/>
      <c r="Q20" s="567"/>
      <c r="R20" s="287"/>
    </row>
    <row r="21" spans="1:18" ht="56.25" customHeight="1" x14ac:dyDescent="0.25">
      <c r="A21" s="295" t="s">
        <v>34</v>
      </c>
      <c r="B21" s="292">
        <v>0.4</v>
      </c>
      <c r="C21" s="285" t="s">
        <v>35</v>
      </c>
      <c r="D21" s="11" t="s">
        <v>146</v>
      </c>
      <c r="E21" s="285">
        <v>20</v>
      </c>
      <c r="F21" s="285" t="s">
        <v>37</v>
      </c>
      <c r="G21" s="285" t="s">
        <v>147</v>
      </c>
      <c r="H21" s="562">
        <f>7/25</f>
        <v>0.28000000000000003</v>
      </c>
      <c r="I21" s="553">
        <f>+'Seguimiento 2'!I21:I23</f>
        <v>0.35</v>
      </c>
      <c r="J21" s="562">
        <f>5/E21</f>
        <v>0.25</v>
      </c>
      <c r="K21" s="285"/>
      <c r="L21" s="553">
        <f>+H21+I21+J21+K21</f>
        <v>0.88</v>
      </c>
      <c r="M21" s="553">
        <f>+L21*B21</f>
        <v>0.35200000000000004</v>
      </c>
      <c r="N21" s="285"/>
      <c r="O21" s="285"/>
      <c r="P21" s="285"/>
      <c r="Q21" s="285"/>
      <c r="R21" s="285"/>
    </row>
    <row r="22" spans="1:18" ht="47.25" customHeight="1" x14ac:dyDescent="0.25">
      <c r="A22" s="296"/>
      <c r="B22" s="293"/>
      <c r="C22" s="286"/>
      <c r="D22" s="11" t="s">
        <v>39</v>
      </c>
      <c r="E22" s="286"/>
      <c r="F22" s="286"/>
      <c r="G22" s="286"/>
      <c r="H22" s="563"/>
      <c r="I22" s="286"/>
      <c r="J22" s="563"/>
      <c r="K22" s="286"/>
      <c r="L22" s="554"/>
      <c r="M22" s="554"/>
      <c r="N22" s="286"/>
      <c r="O22" s="286"/>
      <c r="P22" s="286"/>
      <c r="Q22" s="286"/>
      <c r="R22" s="286"/>
    </row>
    <row r="23" spans="1:18" ht="57" customHeight="1" x14ac:dyDescent="0.25">
      <c r="A23" s="297"/>
      <c r="B23" s="294"/>
      <c r="C23" s="287"/>
      <c r="D23" s="11" t="s">
        <v>41</v>
      </c>
      <c r="E23" s="286"/>
      <c r="F23" s="287"/>
      <c r="G23" s="287"/>
      <c r="H23" s="564"/>
      <c r="I23" s="287"/>
      <c r="J23" s="564"/>
      <c r="K23" s="287"/>
      <c r="L23" s="555"/>
      <c r="M23" s="555"/>
      <c r="N23" s="287"/>
      <c r="O23" s="287"/>
      <c r="P23" s="287"/>
      <c r="Q23" s="287"/>
      <c r="R23" s="287"/>
    </row>
    <row r="24" spans="1:18" ht="55.5" customHeight="1" x14ac:dyDescent="0.25">
      <c r="A24" s="295" t="s">
        <v>43</v>
      </c>
      <c r="B24" s="292">
        <v>0.3</v>
      </c>
      <c r="C24" s="285" t="s">
        <v>44</v>
      </c>
      <c r="D24" s="11" t="s">
        <v>45</v>
      </c>
      <c r="E24" s="285">
        <v>15</v>
      </c>
      <c r="F24" s="285" t="s">
        <v>29</v>
      </c>
      <c r="G24" s="285" t="s">
        <v>42</v>
      </c>
      <c r="H24" s="562">
        <f>3/30</f>
        <v>0.1</v>
      </c>
      <c r="I24" s="553">
        <f>+'Seguimiento 2'!I24:I26</f>
        <v>0.33333333333333331</v>
      </c>
      <c r="J24" s="562">
        <f>6/E24</f>
        <v>0.4</v>
      </c>
      <c r="K24" s="285"/>
      <c r="L24" s="553">
        <f>+H24+I24+J24+K24</f>
        <v>0.83333333333333337</v>
      </c>
      <c r="M24" s="553">
        <f>14*B24/E24</f>
        <v>0.28000000000000003</v>
      </c>
      <c r="N24" s="285"/>
      <c r="O24" s="285"/>
      <c r="P24" s="285"/>
      <c r="Q24" s="285"/>
      <c r="R24" s="285"/>
    </row>
    <row r="25" spans="1:18" ht="39.75" customHeight="1" x14ac:dyDescent="0.25">
      <c r="A25" s="296"/>
      <c r="B25" s="293"/>
      <c r="C25" s="286"/>
      <c r="D25" s="11" t="s">
        <v>46</v>
      </c>
      <c r="E25" s="286"/>
      <c r="F25" s="286"/>
      <c r="G25" s="286"/>
      <c r="H25" s="563"/>
      <c r="I25" s="286"/>
      <c r="J25" s="563"/>
      <c r="K25" s="286"/>
      <c r="L25" s="554"/>
      <c r="M25" s="554"/>
      <c r="N25" s="286"/>
      <c r="O25" s="286"/>
      <c r="P25" s="286"/>
      <c r="Q25" s="286"/>
      <c r="R25" s="286"/>
    </row>
    <row r="26" spans="1:18" ht="39" customHeight="1" x14ac:dyDescent="0.25">
      <c r="A26" s="297"/>
      <c r="B26" s="294"/>
      <c r="C26" s="287"/>
      <c r="D26" s="11" t="s">
        <v>47</v>
      </c>
      <c r="E26" s="287"/>
      <c r="F26" s="287"/>
      <c r="G26" s="287"/>
      <c r="H26" s="564"/>
      <c r="I26" s="287"/>
      <c r="J26" s="564"/>
      <c r="K26" s="287"/>
      <c r="L26" s="555"/>
      <c r="M26" s="555"/>
      <c r="N26" s="287"/>
      <c r="O26" s="287"/>
      <c r="P26" s="287"/>
      <c r="Q26" s="287"/>
      <c r="R26" s="287"/>
    </row>
    <row r="27" spans="1:18" ht="33.75" customHeight="1" x14ac:dyDescent="0.25">
      <c r="A27" s="164" t="s">
        <v>48</v>
      </c>
      <c r="B27" s="165">
        <f>SUM(B17:B26)</f>
        <v>1</v>
      </c>
      <c r="C27" s="165"/>
      <c r="D27" s="5"/>
      <c r="E27" s="5"/>
      <c r="F27" s="5"/>
      <c r="G27" s="11"/>
      <c r="H27" s="165">
        <f>SUM(H18:H26)</f>
        <v>0.63</v>
      </c>
      <c r="I27" s="165">
        <f>SUM(I18:I26)</f>
        <v>0.93333333333333335</v>
      </c>
      <c r="J27" s="165">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80"/>
      <c r="E29" s="281"/>
      <c r="F29" s="556"/>
      <c r="G29" s="557"/>
      <c r="H29" s="558"/>
      <c r="I29" s="24"/>
      <c r="J29" s="24"/>
      <c r="K29" s="24"/>
      <c r="L29" s="24"/>
      <c r="M29" s="24"/>
      <c r="N29" s="24"/>
      <c r="O29" s="24"/>
      <c r="P29" s="24"/>
      <c r="Q29" s="24"/>
      <c r="R29" s="24"/>
    </row>
    <row r="30" spans="1:18" ht="15.75" thickBot="1" x14ac:dyDescent="0.3">
      <c r="A30" s="13"/>
      <c r="D30" s="278" t="s">
        <v>49</v>
      </c>
      <c r="E30" s="279"/>
      <c r="F30" s="168"/>
      <c r="G30" s="279" t="s">
        <v>50</v>
      </c>
      <c r="H30" s="282"/>
      <c r="I30" s="25"/>
      <c r="J30" s="25"/>
      <c r="K30" s="25"/>
      <c r="L30" s="25"/>
      <c r="M30" s="25"/>
      <c r="N30" s="25"/>
      <c r="O30" s="25"/>
      <c r="P30" s="25"/>
      <c r="Q30" s="25"/>
      <c r="R30" s="25"/>
    </row>
    <row r="31" spans="1:18" ht="15.75" thickBot="1" x14ac:dyDescent="0.3">
      <c r="A31" s="13"/>
    </row>
    <row r="32" spans="1:18" ht="15.75" thickBot="1" x14ac:dyDescent="0.3">
      <c r="A32" s="13"/>
      <c r="B32" s="559" t="s">
        <v>148</v>
      </c>
      <c r="C32" s="560"/>
      <c r="D32" s="560"/>
      <c r="E32" s="560"/>
      <c r="F32" s="560"/>
      <c r="G32" s="560"/>
      <c r="H32" s="56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98" t="s">
        <v>123</v>
      </c>
      <c r="C2" s="298"/>
      <c r="D2" s="298"/>
      <c r="E2" s="298"/>
      <c r="F2" s="574"/>
      <c r="G2" s="574"/>
      <c r="H2" s="574"/>
      <c r="I2" s="574"/>
      <c r="J2" s="574"/>
      <c r="K2" s="574"/>
      <c r="L2" s="574"/>
      <c r="M2" s="574"/>
      <c r="N2" s="574"/>
      <c r="O2" s="574"/>
      <c r="P2" s="574"/>
      <c r="Q2" s="574"/>
      <c r="R2" s="574"/>
    </row>
    <row r="3" spans="1:19" x14ac:dyDescent="0.25">
      <c r="B3" s="308" t="s">
        <v>1</v>
      </c>
      <c r="C3" s="308"/>
      <c r="D3" s="308"/>
      <c r="E3" s="308"/>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302" t="s">
        <v>125</v>
      </c>
      <c r="D9" s="5" t="s">
        <v>126</v>
      </c>
      <c r="F9" s="20"/>
      <c r="G9" s="7"/>
    </row>
    <row r="10" spans="1:19" x14ac:dyDescent="0.25">
      <c r="C10" s="302"/>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75" t="s">
        <v>14</v>
      </c>
      <c r="B15" s="576"/>
      <c r="C15" s="576"/>
      <c r="D15" s="576"/>
      <c r="E15" s="576"/>
      <c r="F15" s="576"/>
      <c r="G15" s="576"/>
      <c r="H15" s="577" t="s">
        <v>129</v>
      </c>
      <c r="I15" s="560"/>
      <c r="J15" s="560"/>
      <c r="K15" s="560"/>
      <c r="L15" s="560"/>
      <c r="M15" s="560"/>
      <c r="N15" s="560"/>
      <c r="O15" s="560"/>
      <c r="P15" s="560"/>
      <c r="Q15" s="560"/>
      <c r="R15" s="561"/>
    </row>
    <row r="16" spans="1:19" ht="28.5" customHeight="1" x14ac:dyDescent="0.25">
      <c r="A16" s="166" t="s">
        <v>17</v>
      </c>
      <c r="B16" s="166" t="s">
        <v>18</v>
      </c>
      <c r="C16" s="177" t="s">
        <v>19</v>
      </c>
      <c r="D16" s="166" t="s">
        <v>20</v>
      </c>
      <c r="E16" s="166" t="s">
        <v>130</v>
      </c>
      <c r="F16" s="166" t="s">
        <v>22</v>
      </c>
      <c r="G16" s="36" t="s">
        <v>23</v>
      </c>
      <c r="H16" s="578" t="s">
        <v>131</v>
      </c>
      <c r="I16" s="579"/>
      <c r="J16" s="579"/>
      <c r="K16" s="580"/>
      <c r="L16" s="166" t="s">
        <v>132</v>
      </c>
      <c r="M16" s="581" t="s">
        <v>133</v>
      </c>
      <c r="N16" s="583" t="s">
        <v>134</v>
      </c>
      <c r="O16" s="585" t="s">
        <v>135</v>
      </c>
      <c r="P16" s="586"/>
      <c r="Q16" s="578" t="s">
        <v>16</v>
      </c>
      <c r="R16" s="580"/>
    </row>
    <row r="17" spans="1:18" ht="30" customHeight="1" x14ac:dyDescent="0.25">
      <c r="A17" s="306" t="s">
        <v>26</v>
      </c>
      <c r="B17" s="307">
        <v>0.3</v>
      </c>
      <c r="C17" s="285" t="s">
        <v>27</v>
      </c>
      <c r="D17" s="10" t="s">
        <v>28</v>
      </c>
      <c r="E17" s="285">
        <v>4</v>
      </c>
      <c r="F17" s="285" t="s">
        <v>29</v>
      </c>
      <c r="G17" s="299" t="s">
        <v>30</v>
      </c>
      <c r="H17" s="163" t="s">
        <v>136</v>
      </c>
      <c r="I17" s="163" t="s">
        <v>137</v>
      </c>
      <c r="J17" s="163" t="s">
        <v>138</v>
      </c>
      <c r="K17" s="163" t="s">
        <v>139</v>
      </c>
      <c r="L17" s="9" t="s">
        <v>140</v>
      </c>
      <c r="M17" s="582"/>
      <c r="N17" s="584"/>
      <c r="O17" s="22" t="s">
        <v>141</v>
      </c>
      <c r="P17" s="22" t="s">
        <v>118</v>
      </c>
      <c r="Q17" s="22" t="s">
        <v>24</v>
      </c>
      <c r="R17" s="164" t="s">
        <v>25</v>
      </c>
    </row>
    <row r="18" spans="1:18" ht="45" customHeight="1" x14ac:dyDescent="0.25">
      <c r="A18" s="306"/>
      <c r="B18" s="306"/>
      <c r="C18" s="286"/>
      <c r="D18" s="11" t="s">
        <v>31</v>
      </c>
      <c r="E18" s="286"/>
      <c r="F18" s="286"/>
      <c r="G18" s="299"/>
      <c r="H18" s="562">
        <f>1/E17</f>
        <v>0.25</v>
      </c>
      <c r="I18" s="562">
        <f>+'Seguimiento 2'!I18:I20</f>
        <v>0.25</v>
      </c>
      <c r="J18" s="562">
        <f>+'Seguimiento 3'!J18:J20</f>
        <v>0.5</v>
      </c>
      <c r="K18" s="562">
        <v>0</v>
      </c>
      <c r="L18" s="568">
        <f>+H18+I18+J18+K18</f>
        <v>1</v>
      </c>
      <c r="M18" s="568">
        <f>4*B17/E17</f>
        <v>0.3</v>
      </c>
      <c r="N18" s="565" t="s">
        <v>142</v>
      </c>
      <c r="O18" s="565" t="s">
        <v>143</v>
      </c>
      <c r="P18" s="285" t="s">
        <v>144</v>
      </c>
      <c r="Q18" s="565" t="s">
        <v>145</v>
      </c>
      <c r="R18" s="285"/>
    </row>
    <row r="19" spans="1:18" ht="35.25" customHeight="1" x14ac:dyDescent="0.25">
      <c r="A19" s="306"/>
      <c r="B19" s="306"/>
      <c r="C19" s="286"/>
      <c r="D19" s="11" t="s">
        <v>32</v>
      </c>
      <c r="E19" s="286"/>
      <c r="F19" s="286"/>
      <c r="G19" s="299"/>
      <c r="H19" s="563"/>
      <c r="I19" s="563"/>
      <c r="J19" s="563"/>
      <c r="K19" s="563"/>
      <c r="L19" s="569"/>
      <c r="M19" s="569"/>
      <c r="N19" s="566"/>
      <c r="O19" s="566"/>
      <c r="P19" s="286"/>
      <c r="Q19" s="566"/>
      <c r="R19" s="286"/>
    </row>
    <row r="20" spans="1:18" ht="39.75" customHeight="1" x14ac:dyDescent="0.25">
      <c r="A20" s="306"/>
      <c r="B20" s="306"/>
      <c r="C20" s="287"/>
      <c r="D20" s="11" t="s">
        <v>33</v>
      </c>
      <c r="E20" s="287"/>
      <c r="F20" s="287"/>
      <c r="G20" s="299"/>
      <c r="H20" s="564"/>
      <c r="I20" s="564"/>
      <c r="J20" s="564"/>
      <c r="K20" s="564"/>
      <c r="L20" s="570"/>
      <c r="M20" s="570"/>
      <c r="N20" s="567"/>
      <c r="O20" s="567"/>
      <c r="P20" s="287"/>
      <c r="Q20" s="567"/>
      <c r="R20" s="287"/>
    </row>
    <row r="21" spans="1:18" ht="56.25" customHeight="1" x14ac:dyDescent="0.25">
      <c r="A21" s="295" t="s">
        <v>34</v>
      </c>
      <c r="B21" s="292">
        <v>0.4</v>
      </c>
      <c r="C21" s="285" t="s">
        <v>35</v>
      </c>
      <c r="D21" s="11" t="s">
        <v>146</v>
      </c>
      <c r="E21" s="285">
        <v>20</v>
      </c>
      <c r="F21" s="285" t="s">
        <v>37</v>
      </c>
      <c r="G21" s="285" t="s">
        <v>147</v>
      </c>
      <c r="H21" s="562">
        <f>7/25</f>
        <v>0.28000000000000003</v>
      </c>
      <c r="I21" s="553">
        <f>+'Seguimiento 2'!I21:I23</f>
        <v>0.35</v>
      </c>
      <c r="J21" s="553">
        <f>+'Seguimiento 3'!J21:J23</f>
        <v>0.25</v>
      </c>
      <c r="K21" s="562">
        <f>8/E21</f>
        <v>0.4</v>
      </c>
      <c r="L21" s="553">
        <f>+H21+I21+J21+K21</f>
        <v>1.28</v>
      </c>
      <c r="M21" s="553">
        <f>22*B21/E21</f>
        <v>0.44000000000000006</v>
      </c>
      <c r="N21" s="285"/>
      <c r="O21" s="285"/>
      <c r="P21" s="285"/>
      <c r="Q21" s="285"/>
      <c r="R21" s="289"/>
    </row>
    <row r="22" spans="1:18" ht="47.25" customHeight="1" x14ac:dyDescent="0.25">
      <c r="A22" s="296"/>
      <c r="B22" s="293"/>
      <c r="C22" s="286"/>
      <c r="D22" s="11" t="s">
        <v>39</v>
      </c>
      <c r="E22" s="286"/>
      <c r="F22" s="286"/>
      <c r="G22" s="286"/>
      <c r="H22" s="563"/>
      <c r="I22" s="286"/>
      <c r="J22" s="286"/>
      <c r="K22" s="563"/>
      <c r="L22" s="554"/>
      <c r="M22" s="554"/>
      <c r="N22" s="286"/>
      <c r="O22" s="286"/>
      <c r="P22" s="286"/>
      <c r="Q22" s="286"/>
      <c r="R22" s="290"/>
    </row>
    <row r="23" spans="1:18" ht="57" customHeight="1" x14ac:dyDescent="0.25">
      <c r="A23" s="297"/>
      <c r="B23" s="294"/>
      <c r="C23" s="287"/>
      <c r="D23" s="11" t="s">
        <v>41</v>
      </c>
      <c r="E23" s="286"/>
      <c r="F23" s="287"/>
      <c r="G23" s="287"/>
      <c r="H23" s="564"/>
      <c r="I23" s="287"/>
      <c r="J23" s="287"/>
      <c r="K23" s="564"/>
      <c r="L23" s="555"/>
      <c r="M23" s="555"/>
      <c r="N23" s="287"/>
      <c r="O23" s="287"/>
      <c r="P23" s="287"/>
      <c r="Q23" s="287"/>
      <c r="R23" s="291"/>
    </row>
    <row r="24" spans="1:18" ht="55.5" customHeight="1" x14ac:dyDescent="0.25">
      <c r="A24" s="295" t="s">
        <v>43</v>
      </c>
      <c r="B24" s="292">
        <v>0.3</v>
      </c>
      <c r="C24" s="285" t="s">
        <v>44</v>
      </c>
      <c r="D24" s="11" t="s">
        <v>45</v>
      </c>
      <c r="E24" s="285">
        <v>15</v>
      </c>
      <c r="F24" s="285" t="s">
        <v>29</v>
      </c>
      <c r="G24" s="285" t="s">
        <v>42</v>
      </c>
      <c r="H24" s="562">
        <f>3/30</f>
        <v>0.1</v>
      </c>
      <c r="I24" s="553">
        <f>+'Seguimiento 2'!I24:I26</f>
        <v>0.33333333333333331</v>
      </c>
      <c r="J24" s="553">
        <f>+'Seguimiento 3'!J24:J26</f>
        <v>0.4</v>
      </c>
      <c r="K24" s="562">
        <f>1/E24</f>
        <v>6.6666666666666666E-2</v>
      </c>
      <c r="L24" s="553">
        <f>+H24+I24+J24+K24</f>
        <v>0.9</v>
      </c>
      <c r="M24" s="553">
        <f>15*B24/E24</f>
        <v>0.3</v>
      </c>
      <c r="N24" s="285"/>
      <c r="O24" s="285"/>
      <c r="P24" s="285"/>
      <c r="Q24" s="285"/>
      <c r="R24" s="285"/>
    </row>
    <row r="25" spans="1:18" ht="39.75" customHeight="1" x14ac:dyDescent="0.25">
      <c r="A25" s="296"/>
      <c r="B25" s="293"/>
      <c r="C25" s="286"/>
      <c r="D25" s="11" t="s">
        <v>46</v>
      </c>
      <c r="E25" s="286"/>
      <c r="F25" s="286"/>
      <c r="G25" s="286"/>
      <c r="H25" s="563"/>
      <c r="I25" s="286"/>
      <c r="J25" s="286"/>
      <c r="K25" s="563"/>
      <c r="L25" s="554"/>
      <c r="M25" s="554"/>
      <c r="N25" s="286"/>
      <c r="O25" s="286"/>
      <c r="P25" s="286"/>
      <c r="Q25" s="286"/>
      <c r="R25" s="286"/>
    </row>
    <row r="26" spans="1:18" ht="39" customHeight="1" x14ac:dyDescent="0.25">
      <c r="A26" s="297"/>
      <c r="B26" s="294"/>
      <c r="C26" s="287"/>
      <c r="D26" s="11" t="s">
        <v>47</v>
      </c>
      <c r="E26" s="287"/>
      <c r="F26" s="287"/>
      <c r="G26" s="287"/>
      <c r="H26" s="564"/>
      <c r="I26" s="287"/>
      <c r="J26" s="287"/>
      <c r="K26" s="564"/>
      <c r="L26" s="555"/>
      <c r="M26" s="555"/>
      <c r="N26" s="287"/>
      <c r="O26" s="287"/>
      <c r="P26" s="287"/>
      <c r="Q26" s="287"/>
      <c r="R26" s="287"/>
    </row>
    <row r="27" spans="1:18" ht="33.75" customHeight="1" x14ac:dyDescent="0.25">
      <c r="A27" s="164" t="s">
        <v>48</v>
      </c>
      <c r="B27" s="165">
        <f>SUM(B17:B26)</f>
        <v>1</v>
      </c>
      <c r="C27" s="165"/>
      <c r="D27" s="5"/>
      <c r="E27" s="5"/>
      <c r="F27" s="5"/>
      <c r="G27" s="11"/>
      <c r="H27" s="165">
        <f>SUM(H18:H26)</f>
        <v>0.63</v>
      </c>
      <c r="I27" s="165">
        <f>SUM(I18:I26)</f>
        <v>0.93333333333333335</v>
      </c>
      <c r="J27" s="165">
        <f>SUM(J18:J26)</f>
        <v>1.1499999999999999</v>
      </c>
      <c r="K27" s="165">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80"/>
      <c r="E29" s="281"/>
      <c r="F29" s="556"/>
      <c r="G29" s="557"/>
      <c r="H29" s="558"/>
      <c r="I29" s="24"/>
      <c r="J29" s="24"/>
      <c r="K29" s="24"/>
      <c r="L29" s="24"/>
      <c r="M29" s="24"/>
      <c r="N29" s="24"/>
      <c r="O29" s="24"/>
      <c r="P29" s="24"/>
      <c r="Q29" s="24"/>
      <c r="R29" s="24"/>
    </row>
    <row r="30" spans="1:18" ht="15.75" thickBot="1" x14ac:dyDescent="0.3">
      <c r="A30" s="13"/>
      <c r="D30" s="278" t="s">
        <v>49</v>
      </c>
      <c r="E30" s="279"/>
      <c r="F30" s="168"/>
      <c r="G30" s="279" t="s">
        <v>50</v>
      </c>
      <c r="H30" s="282"/>
      <c r="I30" s="25"/>
      <c r="J30" s="25"/>
      <c r="K30" s="25"/>
      <c r="L30" s="25"/>
      <c r="M30" s="25"/>
      <c r="N30" s="25"/>
      <c r="O30" s="25"/>
      <c r="P30" s="25"/>
      <c r="Q30" s="25"/>
      <c r="R30" s="25"/>
    </row>
    <row r="31" spans="1:18" ht="15.75" thickBot="1" x14ac:dyDescent="0.3">
      <c r="A31" s="13"/>
    </row>
    <row r="32" spans="1:18" ht="15.75" thickBot="1" x14ac:dyDescent="0.3">
      <c r="A32" s="13"/>
      <c r="B32" s="559" t="s">
        <v>148</v>
      </c>
      <c r="C32" s="560"/>
      <c r="D32" s="560"/>
      <c r="E32" s="560"/>
      <c r="F32" s="560"/>
      <c r="G32" s="560"/>
      <c r="H32" s="561"/>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77" t="s">
        <v>154</v>
      </c>
      <c r="H33" s="177"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67"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98" t="s">
        <v>123</v>
      </c>
      <c r="C2" s="298"/>
      <c r="D2" s="298"/>
      <c r="E2" s="298"/>
      <c r="F2" s="574"/>
      <c r="G2" s="574"/>
      <c r="H2" s="574"/>
      <c r="I2" s="574"/>
      <c r="J2" s="574"/>
      <c r="K2" s="574"/>
      <c r="L2" s="574"/>
      <c r="M2" s="574"/>
    </row>
    <row r="3" spans="1:13" ht="15.75" thickBot="1" x14ac:dyDescent="0.3"/>
    <row r="4" spans="1:13" ht="15.75" thickBot="1" x14ac:dyDescent="0.3">
      <c r="A4" s="575" t="s">
        <v>14</v>
      </c>
      <c r="B4" s="576"/>
      <c r="C4" s="576"/>
      <c r="D4" s="576"/>
      <c r="E4" s="576"/>
      <c r="F4" s="576"/>
      <c r="G4" s="576"/>
      <c r="H4" s="577" t="s">
        <v>129</v>
      </c>
      <c r="I4" s="560"/>
      <c r="J4" s="560"/>
      <c r="K4" s="560"/>
      <c r="L4" s="560"/>
      <c r="M4" s="560"/>
    </row>
    <row r="5" spans="1:13" ht="28.5" customHeight="1" x14ac:dyDescent="0.25">
      <c r="A5" s="166" t="s">
        <v>17</v>
      </c>
      <c r="B5" s="166" t="s">
        <v>18</v>
      </c>
      <c r="C5" s="177" t="s">
        <v>19</v>
      </c>
      <c r="D5" s="166" t="s">
        <v>20</v>
      </c>
      <c r="E5" s="166" t="s">
        <v>130</v>
      </c>
      <c r="F5" s="166" t="s">
        <v>22</v>
      </c>
      <c r="G5" s="36" t="s">
        <v>23</v>
      </c>
      <c r="H5" s="578" t="s">
        <v>131</v>
      </c>
      <c r="I5" s="579"/>
      <c r="J5" s="579"/>
      <c r="K5" s="580"/>
      <c r="L5" s="166" t="s">
        <v>132</v>
      </c>
      <c r="M5" s="581" t="s">
        <v>133</v>
      </c>
    </row>
    <row r="6" spans="1:13" ht="30" customHeight="1" x14ac:dyDescent="0.25">
      <c r="A6" s="306" t="s">
        <v>26</v>
      </c>
      <c r="B6" s="307">
        <v>0.3</v>
      </c>
      <c r="C6" s="285" t="s">
        <v>27</v>
      </c>
      <c r="D6" s="10" t="s">
        <v>28</v>
      </c>
      <c r="E6" s="285">
        <v>4</v>
      </c>
      <c r="F6" s="285" t="s">
        <v>29</v>
      </c>
      <c r="G6" s="299" t="s">
        <v>30</v>
      </c>
      <c r="H6" s="163" t="s">
        <v>136</v>
      </c>
      <c r="I6" s="163" t="s">
        <v>137</v>
      </c>
      <c r="J6" s="163" t="s">
        <v>138</v>
      </c>
      <c r="K6" s="163" t="s">
        <v>139</v>
      </c>
      <c r="L6" s="9" t="s">
        <v>140</v>
      </c>
      <c r="M6" s="582"/>
    </row>
    <row r="7" spans="1:13" ht="45" customHeight="1" x14ac:dyDescent="0.25">
      <c r="A7" s="306"/>
      <c r="B7" s="306"/>
      <c r="C7" s="286"/>
      <c r="D7" s="11" t="s">
        <v>31</v>
      </c>
      <c r="E7" s="286"/>
      <c r="F7" s="286"/>
      <c r="G7" s="299"/>
      <c r="H7" s="562">
        <f>1/E6</f>
        <v>0.25</v>
      </c>
      <c r="I7" s="562">
        <v>0.25</v>
      </c>
      <c r="J7" s="562">
        <v>0.5</v>
      </c>
      <c r="K7" s="562">
        <v>0</v>
      </c>
      <c r="L7" s="568">
        <f>+H7+I7+J7+K7</f>
        <v>1</v>
      </c>
      <c r="M7" s="568">
        <f>4*B6/E6</f>
        <v>0.3</v>
      </c>
    </row>
    <row r="8" spans="1:13" ht="35.25" customHeight="1" x14ac:dyDescent="0.25">
      <c r="A8" s="306"/>
      <c r="B8" s="306"/>
      <c r="C8" s="286"/>
      <c r="D8" s="11" t="s">
        <v>32</v>
      </c>
      <c r="E8" s="286"/>
      <c r="F8" s="286"/>
      <c r="G8" s="299"/>
      <c r="H8" s="563"/>
      <c r="I8" s="563"/>
      <c r="J8" s="563"/>
      <c r="K8" s="563"/>
      <c r="L8" s="569"/>
      <c r="M8" s="569"/>
    </row>
    <row r="9" spans="1:13" ht="39.75" customHeight="1" x14ac:dyDescent="0.25">
      <c r="A9" s="306"/>
      <c r="B9" s="306"/>
      <c r="C9" s="287"/>
      <c r="D9" s="11" t="s">
        <v>33</v>
      </c>
      <c r="E9" s="287"/>
      <c r="F9" s="287"/>
      <c r="G9" s="299"/>
      <c r="H9" s="564"/>
      <c r="I9" s="564"/>
      <c r="J9" s="564"/>
      <c r="K9" s="564"/>
      <c r="L9" s="570"/>
      <c r="M9" s="570"/>
    </row>
    <row r="10" spans="1:13" ht="56.25" customHeight="1" x14ac:dyDescent="0.25">
      <c r="A10" s="295" t="s">
        <v>34</v>
      </c>
      <c r="B10" s="292">
        <v>0.4</v>
      </c>
      <c r="C10" s="285" t="s">
        <v>35</v>
      </c>
      <c r="D10" s="11" t="s">
        <v>146</v>
      </c>
      <c r="E10" s="285">
        <v>20</v>
      </c>
      <c r="F10" s="285" t="s">
        <v>37</v>
      </c>
      <c r="G10" s="285" t="s">
        <v>147</v>
      </c>
      <c r="H10" s="562">
        <f>7/25</f>
        <v>0.28000000000000003</v>
      </c>
      <c r="I10" s="553">
        <v>0.35</v>
      </c>
      <c r="J10" s="553">
        <v>0.25</v>
      </c>
      <c r="K10" s="562">
        <f>8/E10</f>
        <v>0.4</v>
      </c>
      <c r="L10" s="553">
        <f>+H10+I10+J10+K10</f>
        <v>1.28</v>
      </c>
      <c r="M10" s="553">
        <f>22*B10/E10</f>
        <v>0.44000000000000006</v>
      </c>
    </row>
    <row r="11" spans="1:13" ht="47.25" customHeight="1" x14ac:dyDescent="0.25">
      <c r="A11" s="296"/>
      <c r="B11" s="293"/>
      <c r="C11" s="286"/>
      <c r="D11" s="11" t="s">
        <v>39</v>
      </c>
      <c r="E11" s="286"/>
      <c r="F11" s="286"/>
      <c r="G11" s="286"/>
      <c r="H11" s="563"/>
      <c r="I11" s="286"/>
      <c r="J11" s="286"/>
      <c r="K11" s="563"/>
      <c r="L11" s="554"/>
      <c r="M11" s="554"/>
    </row>
    <row r="12" spans="1:13" ht="57" customHeight="1" x14ac:dyDescent="0.25">
      <c r="A12" s="297"/>
      <c r="B12" s="294"/>
      <c r="C12" s="287"/>
      <c r="D12" s="11" t="s">
        <v>41</v>
      </c>
      <c r="E12" s="286"/>
      <c r="F12" s="287"/>
      <c r="G12" s="287"/>
      <c r="H12" s="564"/>
      <c r="I12" s="287"/>
      <c r="J12" s="287"/>
      <c r="K12" s="564"/>
      <c r="L12" s="555"/>
      <c r="M12" s="555"/>
    </row>
    <row r="13" spans="1:13" ht="55.5" customHeight="1" x14ac:dyDescent="0.25">
      <c r="A13" s="295" t="s">
        <v>43</v>
      </c>
      <c r="B13" s="292">
        <v>0.3</v>
      </c>
      <c r="C13" s="285" t="s">
        <v>44</v>
      </c>
      <c r="D13" s="11" t="s">
        <v>45</v>
      </c>
      <c r="E13" s="285">
        <v>15</v>
      </c>
      <c r="F13" s="285" t="s">
        <v>29</v>
      </c>
      <c r="G13" s="285" t="s">
        <v>42</v>
      </c>
      <c r="H13" s="562">
        <f>3/30</f>
        <v>0.1</v>
      </c>
      <c r="I13" s="553">
        <v>0.33</v>
      </c>
      <c r="J13" s="553">
        <v>0.4</v>
      </c>
      <c r="K13" s="562">
        <f>1/E13</f>
        <v>6.6666666666666666E-2</v>
      </c>
      <c r="L13" s="553">
        <f>+H13+I13+J13+K13</f>
        <v>0.89666666666666672</v>
      </c>
      <c r="M13" s="553">
        <f>15*B13/E13</f>
        <v>0.3</v>
      </c>
    </row>
    <row r="14" spans="1:13" ht="39.75" customHeight="1" x14ac:dyDescent="0.25">
      <c r="A14" s="296"/>
      <c r="B14" s="293"/>
      <c r="C14" s="286"/>
      <c r="D14" s="11" t="s">
        <v>46</v>
      </c>
      <c r="E14" s="286"/>
      <c r="F14" s="286"/>
      <c r="G14" s="286"/>
      <c r="H14" s="563"/>
      <c r="I14" s="286"/>
      <c r="J14" s="286"/>
      <c r="K14" s="563"/>
      <c r="L14" s="554"/>
      <c r="M14" s="554"/>
    </row>
    <row r="15" spans="1:13" ht="39" customHeight="1" x14ac:dyDescent="0.25">
      <c r="A15" s="297"/>
      <c r="B15" s="294"/>
      <c r="C15" s="287"/>
      <c r="D15" s="11" t="s">
        <v>47</v>
      </c>
      <c r="E15" s="287"/>
      <c r="F15" s="287"/>
      <c r="G15" s="287"/>
      <c r="H15" s="564"/>
      <c r="I15" s="287"/>
      <c r="J15" s="287"/>
      <c r="K15" s="564"/>
      <c r="L15" s="555"/>
      <c r="M15" s="555"/>
    </row>
    <row r="16" spans="1:13" ht="33.75" customHeight="1" x14ac:dyDescent="0.25">
      <c r="A16" s="164" t="s">
        <v>48</v>
      </c>
      <c r="B16" s="165">
        <f>SUM(B6:B15)</f>
        <v>1</v>
      </c>
      <c r="C16" s="165"/>
      <c r="D16" s="5"/>
      <c r="E16" s="5"/>
      <c r="F16" s="5"/>
      <c r="G16" s="11"/>
      <c r="H16" s="165">
        <f>SUM(H7:H15)</f>
        <v>0.63</v>
      </c>
      <c r="I16" s="165">
        <f>SUM(I7:I15)</f>
        <v>0.92999999999999994</v>
      </c>
      <c r="J16" s="165">
        <f>SUM(J7:J15)</f>
        <v>1.1499999999999999</v>
      </c>
      <c r="K16" s="165">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NV5X2DCNMZXR-1920572113-43</_dlc_DocId>
    <_dlc_DocIdUrl xmlns="0948c079-19c9-4a36-bb7d-d65ca794eba7">
      <Url>https://www.supersociedades.gov.co/nuestra_entidad/EstOrgTal/_layouts/15/DocIdRedir.aspx?ID=NV5X2DCNMZXR-1920572113-43</Url>
      <Description>NV5X2DCNMZXR-1920572113-43</Description>
    </_dlc_DocIdUrl>
  </documentManagement>
</p:properties>
</file>

<file path=customXml/itemProps1.xml><?xml version="1.0" encoding="utf-8"?>
<ds:datastoreItem xmlns:ds="http://schemas.openxmlformats.org/officeDocument/2006/customXml" ds:itemID="{4B96DE50-234B-496E-92FC-258BB5F59DA5}"/>
</file>

<file path=customXml/itemProps2.xml><?xml version="1.0" encoding="utf-8"?>
<ds:datastoreItem xmlns:ds="http://schemas.openxmlformats.org/officeDocument/2006/customXml" ds:itemID="{03126F7F-DE07-4E4E-82F8-45CD8C515890}"/>
</file>

<file path=customXml/itemProps3.xml><?xml version="1.0" encoding="utf-8"?>
<ds:datastoreItem xmlns:ds="http://schemas.openxmlformats.org/officeDocument/2006/customXml" ds:itemID="{A12E6E01-D211-465B-8CCF-DEC747A5CC62}"/>
</file>

<file path=customXml/itemProps4.xml><?xml version="1.0" encoding="utf-8"?>
<ds:datastoreItem xmlns:ds="http://schemas.openxmlformats.org/officeDocument/2006/customXml" ds:itemID="{0AE2DC26-59E7-48A1-8BA9-6BBF702BA9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Concertacion </vt:lpstr>
      <vt:lpstr>MANUAL</vt:lpstr>
      <vt:lpstr> concertacion 2020</vt:lpstr>
      <vt:lpstr>Seguimiento 1</vt:lpstr>
      <vt:lpstr>Seguimiento</vt:lpstr>
      <vt:lpstr>Seguimiento 2</vt:lpstr>
      <vt:lpstr>Seguimiento 3</vt:lpstr>
      <vt:lpstr>Seguimiento 4</vt:lpstr>
      <vt:lpstr>Final</vt:lpstr>
      <vt:lpstr>Componente de Gestion Adicional</vt:lpstr>
      <vt:lpstr>Valoración Par</vt:lpstr>
      <vt:lpstr>Valoración Subordinado</vt:lpstr>
      <vt:lpstr>Competencias 360</vt:lpstr>
      <vt:lpstr>Consolidado Evaluación</vt:lpstr>
      <vt:lpstr>Instructivo</vt:lpstr>
      <vt:lpstr>Hoja1</vt:lpstr>
      <vt:lpstr>' concertacion 2020'!Área_de_impresión</vt:lpstr>
      <vt:lpstr>'Componente de Gestion Adicional'!Área_de_impresión</vt:lpstr>
      <vt:lpstr>'Consolidado Evaluación'!Área_de_impresión</vt:lpstr>
      <vt:lpstr>MANUAL!Área_de_impresión</vt:lpstr>
      <vt:lpstr>Seguimiento!Área_de_impresión</vt:lpstr>
      <vt:lpstr>'Seguimiento 1'!Área_de_impresión</vt:lpstr>
      <vt:lpstr>'Valoración Par'!Área_de_impresión</vt:lpstr>
      <vt:lpstr>'Valoración Subordinado'!Área_de_impresión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Danery Buitrago</dc:title>
  <dc:creator>Jeimy Paola Ortiz Gracia</dc:creator>
  <cp:lastModifiedBy>Maria Fernanda Solano Dumar</cp:lastModifiedBy>
  <cp:revision/>
  <cp:lastPrinted>2019-08-01T17:11:20Z</cp:lastPrinted>
  <dcterms:created xsi:type="dcterms:W3CDTF">2014-03-17T17:12:16Z</dcterms:created>
  <dcterms:modified xsi:type="dcterms:W3CDTF">2020-07-30T18:53:24Z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0x010100A97ACAD5D811B145ACA27D6F8A264CB4</vt:lpwstr>
  </property>
  <property fmtid="{D5CDD505-2E9C-101B-9397-08002B2CF9AE}" pid="4" name="_dlc_DocIdItemGuid">
    <vt:lpwstr>0d7a7d81-0a73-4d89-b923-ed0f82cc5849</vt:lpwstr>
  </property>
</Properties>
</file>